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Letohradek - Oprava vnitř..." sheetId="2" state="visible" r:id="rId4"/>
  </sheets>
  <definedNames>
    <definedName function="false" hidden="false" localSheetId="1" name="_xlnm.Print_Area" vbProcedure="false">'Letohradek - Oprava vnitř...'!$C$4:$J$76,'Letohradek - Oprava vnitř...'!$C$82:$J$105,'Letohradek - Oprava vnitř...'!$C$111:$K$173</definedName>
    <definedName function="false" hidden="false" localSheetId="1" name="_xlnm.Print_Titles" vbProcedure="false">'Letohradek - Oprava vnitř...'!$121:$121</definedName>
    <definedName function="false" hidden="true" localSheetId="1" name="_xlnm._FilterDatabase" vbProcedure="false">'Letohradek - Oprava vnitř...'!$C$121:$K$173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<sst xmlns="http://schemas.openxmlformats.org/spreadsheetml/2006/main" count="747" uniqueCount="239">
  <si>
    <t xml:space="preserve">Export Komplet</t>
  </si>
  <si>
    <t xml:space="preserve">2.0</t>
  </si>
  <si>
    <t xml:space="preserve">False</t>
  </si>
  <si>
    <t xml:space="preserve">{3bcb338e-63b7-4187-b5c5-720e3b1d8bbd}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</si>
  <si>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</si>
  <si>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</si>
  <si>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</si>
  <si>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</si>
  <si>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</si>
  <si>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</si>
  <si>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</si>
  <si>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</si>
  <si>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</si>
  <si>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Letohradek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</si>
  <si>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</si>
  <si>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</si>
  <si>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vnitřních oken, dveří a krytu před radiátory</t>
  </si>
  <si>
    <t xml:space="preserve">KSO:</t>
  </si>
  <si>
    <t xml:space="preserve">CC-CZ:</t>
  </si>
  <si>
    <t xml:space="preserve">Místo:</t>
  </si>
  <si>
    <t xml:space="preserve">Zámeček Mitrovských, Veletržní 19</t>
  </si>
  <si>
    <t xml:space="preserve">Datum:</t>
  </si>
  <si>
    <t xml:space="preserve">30. 1. 2026</t>
  </si>
  <si>
    <t xml:space="preserve">Zadavatel:</t>
  </si>
  <si>
    <t xml:space="preserve">IČ:</t>
  </si>
  <si>
    <t xml:space="preserve">MmBrna,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</si>
  <si>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</si>
  <si>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</si>
  <si>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</si>
  <si>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</si>
  <si>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</t>
  </si>
  <si>
    <t xml:space="preserve">True</t>
  </si>
  <si>
    <t xml:space="preserve">Zpracovatel:</t>
  </si>
  <si>
    <t xml:space="preserve">Radka 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</si>
  <si>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</si>
  <si>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</si>
  <si>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</si>
  <si>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</si>
  <si>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</si>
  <si>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</si>
  <si>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</si>
  <si>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</si>
  <si>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</si>
  <si>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</si>
  <si>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</si>
  <si>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</si>
  <si>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</si>
  <si>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</si>
  <si>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</si>
  <si>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</si>
  <si>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</si>
  <si>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</si>
  <si>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</si>
  <si>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</si>
  <si>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</si>
  <si>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</si>
  <si>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</si>
  <si>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</si>
  <si>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</si>
  <si>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</si>
  <si>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</si>
  <si>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</si>
  <si>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</si>
  <si>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</si>
  <si>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</si>
  <si>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</si>
  <si>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</si>
  <si>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</si>
  <si>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</si>
  <si>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</si>
  <si>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</si>
  <si>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</si>
  <si>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</si>
  <si>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</si>
  <si>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</si>
  <si>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</si>
  <si>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</si>
  <si>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</si>
  <si>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</si>
  <si>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</si>
  <si>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</si>
  <si>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</si>
  <si>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</si>
  <si>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</si>
  <si>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</si>
  <si>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</si>
  <si>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</si>
  <si>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</si>
  <si>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</si>
  <si>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</si>
  <si>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</si>
  <si>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PSV - Práce a dodávky PSV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</si>
  <si>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</si>
  <si>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</si>
  <si>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</si>
  <si>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</si>
  <si>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</si>
  <si>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</si>
  <si>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</si>
  <si>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</si>
  <si>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</si>
  <si>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</si>
  <si>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</si>
  <si>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</si>
  <si>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</si>
  <si>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</si>
  <si>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</si>
  <si>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</si>
  <si>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</si>
  <si>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</si>
  <si>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</si>
  <si>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</si>
  <si>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</si>
  <si>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</si>
  <si>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</si>
  <si>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</si>
  <si>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</si>
  <si>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</si>
  <si>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</si>
  <si>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</si>
  <si>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</si>
  <si>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2026 01</t>
  </si>
  <si>
    <t xml:space="preserve">4</t>
  </si>
  <si>
    <t xml:space="preserve">1512288092</t>
  </si>
  <si>
    <t xml:space="preserve">VV</t>
  </si>
  <si>
    <t xml:space="preserve">2,5*1,2*(12+4+2)+0,75*1,4*2</t>
  </si>
  <si>
    <t xml:space="preserve">952901111R</t>
  </si>
  <si>
    <t xml:space="preserve">Vyčištění stavby po dokončení prací</t>
  </si>
  <si>
    <t xml:space="preserve">sada</t>
  </si>
  <si>
    <t xml:space="preserve">-2044724926</t>
  </si>
  <si>
    <t xml:space="preserve">3</t>
  </si>
  <si>
    <t xml:space="preserve">952901111R1</t>
  </si>
  <si>
    <t xml:space="preserve">Každodenní úklid</t>
  </si>
  <si>
    <t xml:space="preserve">439449532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</si>
  <si>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</si>
  <si>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</si>
  <si>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</si>
  <si>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</si>
  <si>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766-pc 1</t>
  </si>
  <si>
    <t xml:space="preserve">Oprava -repase zavírání oken a kování a stolařské práce-zaklížení rozvolněných spojů, vydřevení povrchových kazet, zpevnění dřeva</t>
  </si>
  <si>
    <t xml:space="preserve">kus</t>
  </si>
  <si>
    <t xml:space="preserve">16</t>
  </si>
  <si>
    <t xml:space="preserve">1637196576</t>
  </si>
  <si>
    <t xml:space="preserve">5</t>
  </si>
  <si>
    <t xml:space="preserve">766-pc 2</t>
  </si>
  <si>
    <t xml:space="preserve">Oprava -repase zavírání dveří a kování a stolařské práce-zaklížení rozvolněných spojů, vydřevení povrchových kazet, zpevnění dřeva</t>
  </si>
  <si>
    <t xml:space="preserve">463286012</t>
  </si>
  <si>
    <t xml:space="preserve">6</t>
  </si>
  <si>
    <t xml:space="preserve">766-pc 3</t>
  </si>
  <si>
    <t xml:space="preserve">Oprava prahu u dveří včetně  nátěru</t>
  </si>
  <si>
    <t xml:space="preserve">-1772824610</t>
  </si>
  <si>
    <t xml:space="preserve">7</t>
  </si>
  <si>
    <t xml:space="preserve">998766311</t>
  </si>
  <si>
    <t xml:space="preserve">Přesun hmot procentní pro kce truhlářské ruční v objektech v do 6 m</t>
  </si>
  <si>
    <t xml:space="preserve">%</t>
  </si>
  <si>
    <t xml:space="preserve">1075426543</t>
  </si>
  <si>
    <t xml:space="preserve">783</t>
  </si>
  <si>
    <t xml:space="preserve">Dokončovací práce - nátěry</t>
  </si>
  <si>
    <t xml:space="preserve">8</t>
  </si>
  <si>
    <t xml:space="preserve">783000121</t>
  </si>
  <si>
    <t xml:space="preserve">Ochrana konstrukcí nebo prvků při provádění nátěrů olepením páskou</t>
  </si>
  <si>
    <t xml:space="preserve">m</t>
  </si>
  <si>
    <t xml:space="preserve">-1855716796</t>
  </si>
  <si>
    <t xml:space="preserve">((1,6+2,7)*2*3+0,35*2)*4</t>
  </si>
  <si>
    <t xml:space="preserve">((1,35+2,05)*2*3+0,55*2)*12</t>
  </si>
  <si>
    <t xml:space="preserve">((1,5+2,9*2)*2+0,75*2)*2</t>
  </si>
  <si>
    <t xml:space="preserve">Součet</t>
  </si>
  <si>
    <t xml:space="preserve">M</t>
  </si>
  <si>
    <t xml:space="preserve">58124833</t>
  </si>
  <si>
    <t xml:space="preserve">páska pro malířské potřeby maskovací krepová 19mmx50m</t>
  </si>
  <si>
    <t xml:space="preserve">32</t>
  </si>
  <si>
    <t xml:space="preserve">1395239092</t>
  </si>
  <si>
    <t xml:space="preserve">396,2</t>
  </si>
  <si>
    <t xml:space="preserve">396,2*1,05 'Přepočtené koeficientem množství</t>
  </si>
  <si>
    <t xml:space="preserve">10</t>
  </si>
  <si>
    <t xml:space="preserve">783000203</t>
  </si>
  <si>
    <t xml:space="preserve">Přemístění okenních nebo dveřních křídel pro zhotovení nátěrů </t>
  </si>
  <si>
    <t xml:space="preserve">-1859960629</t>
  </si>
  <si>
    <t xml:space="preserve">4*4+4</t>
  </si>
  <si>
    <t xml:space="preserve">4*12+12</t>
  </si>
  <si>
    <t xml:space="preserve">11</t>
  </si>
  <si>
    <t xml:space="preserve">783000225</t>
  </si>
  <si>
    <t xml:space="preserve">Vyvěšení a zavěšení dveřních nebo okenních jednoduchých křídel</t>
  </si>
  <si>
    <t xml:space="preserve">-193094908</t>
  </si>
  <si>
    <t xml:space="preserve">1,5*2,81*2</t>
  </si>
  <si>
    <t xml:space="preserve">1,6*2,69*4</t>
  </si>
  <si>
    <t xml:space="preserve">1,35*20,5*12</t>
  </si>
  <si>
    <t xml:space="preserve">783106805</t>
  </si>
  <si>
    <t xml:space="preserve">Odstranění nátěrů z truhlářských konstrukcí opálením</t>
  </si>
  <si>
    <t xml:space="preserve">1779385800</t>
  </si>
  <si>
    <t xml:space="preserve">"okno vnitřní,parapet,kryt radiátoru včetně uchycení-4x"1,8*2,8*2*4+"kryt"0,7*1,5*4+"parapet"1,65*0,7*4+1*4</t>
  </si>
  <si>
    <t xml:space="preserve">"okno vnitřní,parapet,kryt radiátoru včetně uchycení-12x"1,52*2,25*2*12+1,35*0,45*12+1,25*0,7*2*12+1,0*12</t>
  </si>
  <si>
    <t xml:space="preserve">"vnitřní dveře,záruben,ostění"1,7*2,91*2*2+(2,0+2,9*2)*0,25*2+2,0*0,75*2+2,8*0,75*4</t>
  </si>
  <si>
    <t xml:space="preserve">13</t>
  </si>
  <si>
    <t xml:space="preserve">783117101</t>
  </si>
  <si>
    <t xml:space="preserve">Krycí jednonásobný  nátěr truhlářských konstrukcí v daném odstínu 2x</t>
  </si>
  <si>
    <t xml:space="preserve">1118288652</t>
  </si>
  <si>
    <t xml:space="preserve">14</t>
  </si>
  <si>
    <t xml:space="preserve">783122131</t>
  </si>
  <si>
    <t xml:space="preserve">Plošné (plné) tmelení truhlářských konstrukcí včetně přebroušení  tmelem</t>
  </si>
  <si>
    <t xml:space="preserve">-1930132380</t>
  </si>
  <si>
    <t xml:space="preserve">784</t>
  </si>
  <si>
    <t xml:space="preserve">Dokončovací práce - malby a tapety</t>
  </si>
  <si>
    <t xml:space="preserve">15</t>
  </si>
  <si>
    <t xml:space="preserve">784171101</t>
  </si>
  <si>
    <t xml:space="preserve">Zakrytí vnitřních podlah včetně pozdějšího odkrytí</t>
  </si>
  <si>
    <t xml:space="preserve">588944382</t>
  </si>
  <si>
    <t xml:space="preserve">28323151</t>
  </si>
  <si>
    <t xml:space="preserve">papír separační potažený PE fólií</t>
  </si>
  <si>
    <t xml:space="preserve">-1029319359</t>
  </si>
  <si>
    <t xml:space="preserve">56,1*1,05 'Přepočtené koeficientem množství</t>
  </si>
  <si>
    <t xml:space="preserve">17</t>
  </si>
  <si>
    <t xml:space="preserve">784-pc 1</t>
  </si>
  <si>
    <t xml:space="preserve">Oprava malby mezi vnitřním a vnějším oknem včetně zakrytí </t>
  </si>
  <si>
    <t xml:space="preserve">764795866</t>
  </si>
  <si>
    <t xml:space="preserve">787</t>
  </si>
  <si>
    <t xml:space="preserve">Dokončovací práce - zasklívání</t>
  </si>
  <si>
    <t xml:space="preserve">18</t>
  </si>
  <si>
    <t xml:space="preserve">787-pc 1</t>
  </si>
  <si>
    <t xml:space="preserve">Přesklení tabulky okna</t>
  </si>
  <si>
    <t xml:space="preserve">-704217599</t>
  </si>
  <si>
    <t xml:space="preserve">19</t>
  </si>
  <si>
    <t xml:space="preserve">998787311</t>
  </si>
  <si>
    <t xml:space="preserve">Přesun hmot procentní pro zasklívání ruční v objektech v do 6 m</t>
  </si>
  <si>
    <t xml:space="preserve">1084315163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</si>
  <si>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</si>
  <si>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</si>
  <si>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</si>
  <si>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</si>
  <si>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20</t>
  </si>
  <si>
    <t xml:space="preserve">030001000</t>
  </si>
  <si>
    <t xml:space="preserve">Zařízení staveniště 1%</t>
  </si>
  <si>
    <t xml:space="preserve">1024</t>
  </si>
  <si>
    <t xml:space="preserve">-1030391788</t>
  </si>
  <si>
    <t xml:space="preserve">VRN6</t>
  </si>
  <si>
    <t xml:space="preserve">Územní vlivy</t>
  </si>
  <si>
    <t xml:space="preserve">060001000</t>
  </si>
  <si>
    <t xml:space="preserve">Územní vlivy 3,20%</t>
  </si>
  <si>
    <t xml:space="preserve">-1581111473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</si>
</sst>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3" name="Picture 4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Letohradek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vnitřních oken, dveří a krytu před radiátory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Zámeček Mitrovských, Veletržní 19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30. 1. 2026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'Letohradek - Oprava vnitř...'!J28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'Letohradek - Oprava vnitř...'!P122</f>
        <v>0</v>
      </c>
      <c r="AV95" s="94" t="n">
        <f aca="false">'Letohradek - Oprava vnitř...'!J31</f>
        <v>0</v>
      </c>
      <c r="AW95" s="94" t="n">
        <f aca="false">'Letohradek - Oprava vnitř...'!J32</f>
        <v>0</v>
      </c>
      <c r="AX95" s="94" t="n">
        <f aca="false">'Letohradek - Oprava vnitř...'!J33</f>
        <v>0</v>
      </c>
      <c r="AY95" s="94" t="n">
        <f aca="false">'Letohradek - Oprava vnitř...'!J34</f>
        <v>0</v>
      </c>
      <c r="AZ95" s="94" t="n">
        <f aca="false">'Letohradek - Oprava vnitř...'!F31</f>
        <v>0</v>
      </c>
      <c r="BA95" s="94" t="n">
        <f aca="false">'Letohradek - Oprava vnitř...'!F32</f>
        <v>0</v>
      </c>
      <c r="BB95" s="94" t="n">
        <f aca="false">'Letohradek - Oprava vnitř...'!F33</f>
        <v>0</v>
      </c>
      <c r="BC95" s="94" t="n">
        <f aca="false">'Letohradek - Oprava vnitř...'!F34</f>
        <v>0</v>
      </c>
      <c r="BD95" s="96" t="n">
        <f aca="false">'Letohradek - Oprava vnitř...'!F35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Letohradek - Oprava vnitř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74"/>
  <sheetViews>
    <sheetView showFormulas="false" showGridLines="false" showRowColHeaders="true" showZeros="true" rightToLeft="false" tabSelected="true" showOutlineSymbols="true" defaultGridColor="true" view="normal" topLeftCell="A159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30. 1. 2026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35</v>
      </c>
      <c r="E28" s="22"/>
      <c r="F28" s="22"/>
      <c r="G28" s="22"/>
      <c r="H28" s="22"/>
      <c r="I28" s="22"/>
      <c r="J28" s="107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37</v>
      </c>
      <c r="G30" s="22"/>
      <c r="H30" s="22"/>
      <c r="I30" s="108" t="s">
        <v>36</v>
      </c>
      <c r="J30" s="108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39</v>
      </c>
      <c r="E31" s="15" t="s">
        <v>40</v>
      </c>
      <c r="F31" s="110" t="n">
        <f aca="false">ROUND((SUM(BE122:BE173)),  2)</f>
        <v>0</v>
      </c>
      <c r="G31" s="22"/>
      <c r="H31" s="22"/>
      <c r="I31" s="111" t="n">
        <v>0.21</v>
      </c>
      <c r="J31" s="110" t="n">
        <f aca="false">ROUND(((SUM(BE122:BE173))*I31),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0" t="n">
        <f aca="false">ROUND((SUM(BF122:BF173)),  2)</f>
        <v>0</v>
      </c>
      <c r="G32" s="22"/>
      <c r="H32" s="22"/>
      <c r="I32" s="111" t="n">
        <v>0.12</v>
      </c>
      <c r="J32" s="110" t="n">
        <f aca="false">ROUND(((SUM(BF122:BF173))*I32),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0" t="n">
        <f aca="false">ROUND((SUM(BG122:BG173)),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0" t="n">
        <f aca="false">ROUND((SUM(BH122:BH173)),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0" t="n">
        <f aca="false">ROUND((SUM(BI122:BI173)),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45</v>
      </c>
      <c r="E37" s="63"/>
      <c r="F37" s="63"/>
      <c r="G37" s="114" t="s">
        <v>46</v>
      </c>
      <c r="H37" s="115" t="s">
        <v>47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8" t="s">
        <v>51</v>
      </c>
      <c r="G61" s="42" t="s">
        <v>50</v>
      </c>
      <c r="H61" s="25"/>
      <c r="I61" s="25"/>
      <c r="J61" s="119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8" t="s">
        <v>51</v>
      </c>
      <c r="G76" s="42" t="s">
        <v>50</v>
      </c>
      <c r="H76" s="25"/>
      <c r="I76" s="25"/>
      <c r="J76" s="119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vnitřních oken, dveří a krytu před radiátory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Zámeček Mitrovských, Veletržní 19</v>
      </c>
      <c r="G87" s="22"/>
      <c r="H87" s="22"/>
      <c r="I87" s="15" t="s">
        <v>21</v>
      </c>
      <c r="J87" s="100" t="str">
        <f aca="false">IF(J10="","",J10)</f>
        <v>30. 1. 2026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 Husova 3, Brno</v>
      </c>
      <c r="G89" s="22"/>
      <c r="H89" s="22"/>
      <c r="I89" s="15" t="s">
        <v>29</v>
      </c>
      <c r="J89" s="120" t="str">
        <f aca="false">E19</f>
        <v>Radka Volková, Loděnice 50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85</v>
      </c>
      <c r="D92" s="112"/>
      <c r="E92" s="112"/>
      <c r="F92" s="112"/>
      <c r="G92" s="112"/>
      <c r="H92" s="112"/>
      <c r="I92" s="112"/>
      <c r="J92" s="122" t="s">
        <v>86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87</v>
      </c>
      <c r="D94" s="22"/>
      <c r="E94" s="22"/>
      <c r="F94" s="22"/>
      <c r="G94" s="22"/>
      <c r="H94" s="22"/>
      <c r="I94" s="22"/>
      <c r="J94" s="107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4" customFormat="true" ht="24.95" hidden="false" customHeight="true" outlineLevel="0" collapsed="false">
      <c r="B95" s="125"/>
      <c r="D95" s="126" t="s">
        <v>89</v>
      </c>
      <c r="E95" s="127"/>
      <c r="F95" s="127"/>
      <c r="G95" s="127"/>
      <c r="H95" s="127"/>
      <c r="I95" s="127"/>
      <c r="J95" s="128" t="n">
        <f aca="false">J123</f>
        <v>0</v>
      </c>
      <c r="L95" s="125"/>
    </row>
    <row r="96" s="129" customFormat="true" ht="19.9" hidden="false" customHeight="true" outlineLevel="0" collapsed="false">
      <c r="B96" s="130"/>
      <c r="D96" s="131" t="s">
        <v>90</v>
      </c>
      <c r="E96" s="132"/>
      <c r="F96" s="132"/>
      <c r="G96" s="132"/>
      <c r="H96" s="132"/>
      <c r="I96" s="132"/>
      <c r="J96" s="133" t="n">
        <f aca="false">J124</f>
        <v>0</v>
      </c>
      <c r="L96" s="130"/>
    </row>
    <row r="97" s="124" customFormat="true" ht="24.95" hidden="false" customHeight="true" outlineLevel="0" collapsed="false">
      <c r="B97" s="125"/>
      <c r="D97" s="126" t="s">
        <v>91</v>
      </c>
      <c r="E97" s="127"/>
      <c r="F97" s="127"/>
      <c r="G97" s="127"/>
      <c r="H97" s="127"/>
      <c r="I97" s="127"/>
      <c r="J97" s="128" t="n">
        <f aca="false">J129</f>
        <v>0</v>
      </c>
      <c r="L97" s="125"/>
    </row>
    <row r="98" s="129" customFormat="true" ht="19.9" hidden="false" customHeight="true" outlineLevel="0" collapsed="false">
      <c r="B98" s="130"/>
      <c r="D98" s="131" t="s">
        <v>92</v>
      </c>
      <c r="E98" s="132"/>
      <c r="F98" s="132"/>
      <c r="G98" s="132"/>
      <c r="H98" s="132"/>
      <c r="I98" s="132"/>
      <c r="J98" s="133" t="n">
        <f aca="false">J130</f>
        <v>0</v>
      </c>
      <c r="L98" s="130"/>
    </row>
    <row r="99" s="129" customFormat="true" ht="19.9" hidden="false" customHeight="true" outlineLevel="0" collapsed="false">
      <c r="B99" s="130"/>
      <c r="D99" s="131" t="s">
        <v>93</v>
      </c>
      <c r="E99" s="132"/>
      <c r="F99" s="132"/>
      <c r="G99" s="132"/>
      <c r="H99" s="132"/>
      <c r="I99" s="132"/>
      <c r="J99" s="133" t="n">
        <f aca="false">J135</f>
        <v>0</v>
      </c>
      <c r="L99" s="130"/>
    </row>
    <row r="100" s="129" customFormat="true" ht="19.9" hidden="false" customHeight="true" outlineLevel="0" collapsed="false">
      <c r="B100" s="130"/>
      <c r="D100" s="131" t="s">
        <v>94</v>
      </c>
      <c r="E100" s="132"/>
      <c r="F100" s="132"/>
      <c r="G100" s="132"/>
      <c r="H100" s="132"/>
      <c r="I100" s="132"/>
      <c r="J100" s="133" t="n">
        <f aca="false">J161</f>
        <v>0</v>
      </c>
      <c r="L100" s="130"/>
    </row>
    <row r="101" s="129" customFormat="true" ht="19.9" hidden="false" customHeight="true" outlineLevel="0" collapsed="false">
      <c r="B101" s="130"/>
      <c r="D101" s="131" t="s">
        <v>95</v>
      </c>
      <c r="E101" s="132"/>
      <c r="F101" s="132"/>
      <c r="G101" s="132"/>
      <c r="H101" s="132"/>
      <c r="I101" s="132"/>
      <c r="J101" s="133" t="n">
        <f aca="false">J166</f>
        <v>0</v>
      </c>
      <c r="L101" s="130"/>
    </row>
    <row r="102" s="124" customFormat="true" ht="24.95" hidden="false" customHeight="true" outlineLevel="0" collapsed="false">
      <c r="B102" s="125"/>
      <c r="D102" s="126" t="s">
        <v>96</v>
      </c>
      <c r="E102" s="127"/>
      <c r="F102" s="127"/>
      <c r="G102" s="127"/>
      <c r="H102" s="127"/>
      <c r="I102" s="127"/>
      <c r="J102" s="128" t="n">
        <f aca="false">J169</f>
        <v>0</v>
      </c>
      <c r="L102" s="125"/>
    </row>
    <row r="103" s="129" customFormat="true" ht="19.9" hidden="false" customHeight="true" outlineLevel="0" collapsed="false">
      <c r="B103" s="130"/>
      <c r="D103" s="131" t="s">
        <v>97</v>
      </c>
      <c r="E103" s="132"/>
      <c r="F103" s="132"/>
      <c r="G103" s="132"/>
      <c r="H103" s="132"/>
      <c r="I103" s="132"/>
      <c r="J103" s="133" t="n">
        <f aca="false">J170</f>
        <v>0</v>
      </c>
      <c r="L103" s="130"/>
    </row>
    <row r="104" s="129" customFormat="true" ht="19.9" hidden="false" customHeight="true" outlineLevel="0" collapsed="false">
      <c r="B104" s="130"/>
      <c r="D104" s="131" t="s">
        <v>98</v>
      </c>
      <c r="E104" s="132"/>
      <c r="F104" s="132"/>
      <c r="G104" s="132"/>
      <c r="H104" s="132"/>
      <c r="I104" s="132"/>
      <c r="J104" s="133" t="n">
        <f aca="false">J172</f>
        <v>0</v>
      </c>
      <c r="L104" s="130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99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53" t="str">
        <f aca="false">E7</f>
        <v>Oprava vnitřních oken, dveří a krytu před radiátory</v>
      </c>
      <c r="F114" s="53"/>
      <c r="G114" s="53"/>
      <c r="H114" s="53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Zámeček Mitrovských, Veletržní 19</v>
      </c>
      <c r="G116" s="22"/>
      <c r="H116" s="22"/>
      <c r="I116" s="15" t="s">
        <v>21</v>
      </c>
      <c r="J116" s="100" t="str">
        <f aca="false">IF(J10="","",J10)</f>
        <v>30. 1. 2026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5.6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MmBrna, OSM Husova 3, Brno</v>
      </c>
      <c r="G118" s="22"/>
      <c r="H118" s="22"/>
      <c r="I118" s="15" t="s">
        <v>29</v>
      </c>
      <c r="J118" s="120" t="str">
        <f aca="false">E19</f>
        <v>Radka Volková, Loděnice 50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27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32</v>
      </c>
      <c r="J119" s="120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0" customFormat="true" ht="29.3" hidden="false" customHeight="true" outlineLevel="0" collapsed="false">
      <c r="A121" s="134"/>
      <c r="B121" s="135"/>
      <c r="C121" s="136" t="s">
        <v>100</v>
      </c>
      <c r="D121" s="137" t="s">
        <v>60</v>
      </c>
      <c r="E121" s="137" t="s">
        <v>56</v>
      </c>
      <c r="F121" s="137" t="s">
        <v>57</v>
      </c>
      <c r="G121" s="137" t="s">
        <v>101</v>
      </c>
      <c r="H121" s="137" t="s">
        <v>102</v>
      </c>
      <c r="I121" s="137" t="s">
        <v>103</v>
      </c>
      <c r="J121" s="137" t="s">
        <v>86</v>
      </c>
      <c r="K121" s="138" t="s">
        <v>104</v>
      </c>
      <c r="L121" s="139"/>
      <c r="M121" s="68"/>
      <c r="N121" s="69" t="s">
        <v>39</v>
      </c>
      <c r="O121" s="69" t="s">
        <v>105</v>
      </c>
      <c r="P121" s="69" t="s">
        <v>106</v>
      </c>
      <c r="Q121" s="69" t="s">
        <v>107</v>
      </c>
      <c r="R121" s="69" t="s">
        <v>108</v>
      </c>
      <c r="S121" s="69" t="s">
        <v>109</v>
      </c>
      <c r="T121" s="70" t="s">
        <v>110</v>
      </c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</row>
    <row r="122" s="27" customFormat="true" ht="22.8" hidden="false" customHeight="true" outlineLevel="0" collapsed="false">
      <c r="A122" s="22"/>
      <c r="B122" s="23"/>
      <c r="C122" s="76" t="s">
        <v>111</v>
      </c>
      <c r="D122" s="22"/>
      <c r="E122" s="22"/>
      <c r="F122" s="22"/>
      <c r="G122" s="22"/>
      <c r="H122" s="22"/>
      <c r="I122" s="22"/>
      <c r="J122" s="141" t="n">
        <f aca="false">BK122</f>
        <v>0</v>
      </c>
      <c r="K122" s="22"/>
      <c r="L122" s="23"/>
      <c r="M122" s="71"/>
      <c r="N122" s="58"/>
      <c r="O122" s="72"/>
      <c r="P122" s="142" t="n">
        <f aca="false">P123+P129+P169</f>
        <v>0</v>
      </c>
      <c r="Q122" s="72"/>
      <c r="R122" s="142" t="n">
        <f aca="false">R123+R129+R169</f>
        <v>0.14533183</v>
      </c>
      <c r="S122" s="72"/>
      <c r="T122" s="143" t="n">
        <f aca="false">T123+T129+T169</f>
        <v>0.013569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74</v>
      </c>
      <c r="AU122" s="3" t="s">
        <v>88</v>
      </c>
      <c r="BK122" s="144" t="n">
        <f aca="false">BK123+BK129+BK169</f>
        <v>0</v>
      </c>
    </row>
    <row r="123" s="145" customFormat="true" ht="25.9" hidden="false" customHeight="true" outlineLevel="0" collapsed="false">
      <c r="B123" s="146"/>
      <c r="D123" s="147" t="s">
        <v>74</v>
      </c>
      <c r="E123" s="148" t="s">
        <v>112</v>
      </c>
      <c r="F123" s="148" t="s">
        <v>113</v>
      </c>
      <c r="I123" s="149"/>
      <c r="J123" s="150" t="n">
        <f aca="false">BK123</f>
        <v>0</v>
      </c>
      <c r="L123" s="146"/>
      <c r="M123" s="151"/>
      <c r="N123" s="152"/>
      <c r="O123" s="152"/>
      <c r="P123" s="153" t="n">
        <f aca="false">P124</f>
        <v>0</v>
      </c>
      <c r="Q123" s="152"/>
      <c r="R123" s="153" t="n">
        <f aca="false">R124</f>
        <v>8E-005</v>
      </c>
      <c r="S123" s="152"/>
      <c r="T123" s="154" t="n">
        <f aca="false">T124</f>
        <v>0</v>
      </c>
      <c r="AR123" s="147" t="s">
        <v>80</v>
      </c>
      <c r="AT123" s="155" t="s">
        <v>74</v>
      </c>
      <c r="AU123" s="155" t="s">
        <v>75</v>
      </c>
      <c r="AY123" s="147" t="s">
        <v>114</v>
      </c>
      <c r="BK123" s="156" t="n">
        <f aca="false">BK124</f>
        <v>0</v>
      </c>
    </row>
    <row r="124" s="145" customFormat="true" ht="22.8" hidden="false" customHeight="true" outlineLevel="0" collapsed="false">
      <c r="B124" s="146"/>
      <c r="D124" s="147" t="s">
        <v>74</v>
      </c>
      <c r="E124" s="157" t="s">
        <v>115</v>
      </c>
      <c r="F124" s="157" t="s">
        <v>116</v>
      </c>
      <c r="I124" s="149"/>
      <c r="J124" s="158" t="n">
        <f aca="false">BK124</f>
        <v>0</v>
      </c>
      <c r="L124" s="146"/>
      <c r="M124" s="151"/>
      <c r="N124" s="152"/>
      <c r="O124" s="152"/>
      <c r="P124" s="153" t="n">
        <f aca="false">SUM(P125:P128)</f>
        <v>0</v>
      </c>
      <c r="Q124" s="152"/>
      <c r="R124" s="153" t="n">
        <f aca="false">SUM(R125:R128)</f>
        <v>8E-005</v>
      </c>
      <c r="S124" s="152"/>
      <c r="T124" s="154" t="n">
        <f aca="false">SUM(T125:T128)</f>
        <v>0</v>
      </c>
      <c r="AR124" s="147" t="s">
        <v>80</v>
      </c>
      <c r="AT124" s="155" t="s">
        <v>74</v>
      </c>
      <c r="AU124" s="155" t="s">
        <v>80</v>
      </c>
      <c r="AY124" s="147" t="s">
        <v>114</v>
      </c>
      <c r="BK124" s="156" t="n">
        <f aca="false">SUM(BK125:BK128)</f>
        <v>0</v>
      </c>
    </row>
    <row r="125" s="27" customFormat="true" ht="33" hidden="false" customHeight="true" outlineLevel="0" collapsed="false">
      <c r="A125" s="22"/>
      <c r="B125" s="159"/>
      <c r="C125" s="160" t="s">
        <v>80</v>
      </c>
      <c r="D125" s="160" t="s">
        <v>117</v>
      </c>
      <c r="E125" s="161" t="s">
        <v>118</v>
      </c>
      <c r="F125" s="162" t="s">
        <v>119</v>
      </c>
      <c r="G125" s="163" t="s">
        <v>120</v>
      </c>
      <c r="H125" s="164" t="n">
        <v>56.1</v>
      </c>
      <c r="I125" s="165"/>
      <c r="J125" s="166" t="n">
        <f aca="false">ROUND(I125*H125,2)</f>
        <v>0</v>
      </c>
      <c r="K125" s="162" t="s">
        <v>121</v>
      </c>
      <c r="L125" s="23"/>
      <c r="M125" s="167"/>
      <c r="N125" s="168" t="s">
        <v>40</v>
      </c>
      <c r="O125" s="60"/>
      <c r="P125" s="169" t="n">
        <f aca="false">O125*H125</f>
        <v>0</v>
      </c>
      <c r="Q125" s="169" t="n">
        <v>0</v>
      </c>
      <c r="R125" s="169" t="n">
        <f aca="false">Q125*H125</f>
        <v>0</v>
      </c>
      <c r="S125" s="169" t="n">
        <v>0</v>
      </c>
      <c r="T125" s="170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1" t="s">
        <v>122</v>
      </c>
      <c r="AT125" s="171" t="s">
        <v>117</v>
      </c>
      <c r="AU125" s="171" t="s">
        <v>82</v>
      </c>
      <c r="AY125" s="3" t="s">
        <v>114</v>
      </c>
      <c r="BE125" s="172" t="n">
        <f aca="false">IF(N125="základní",J125,0)</f>
        <v>0</v>
      </c>
      <c r="BF125" s="172" t="n">
        <f aca="false">IF(N125="snížená",J125,0)</f>
        <v>0</v>
      </c>
      <c r="BG125" s="172" t="n">
        <f aca="false">IF(N125="zákl. přenesená",J125,0)</f>
        <v>0</v>
      </c>
      <c r="BH125" s="172" t="n">
        <f aca="false">IF(N125="sníž. přenesená",J125,0)</f>
        <v>0</v>
      </c>
      <c r="BI125" s="172" t="n">
        <f aca="false">IF(N125="nulová",J125,0)</f>
        <v>0</v>
      </c>
      <c r="BJ125" s="3" t="s">
        <v>80</v>
      </c>
      <c r="BK125" s="172" t="n">
        <f aca="false">ROUND(I125*H125,2)</f>
        <v>0</v>
      </c>
      <c r="BL125" s="3" t="s">
        <v>122</v>
      </c>
      <c r="BM125" s="171" t="s">
        <v>123</v>
      </c>
    </row>
    <row r="126" s="173" customFormat="true" ht="12.8" hidden="false" customHeight="false" outlineLevel="0" collapsed="false">
      <c r="B126" s="174"/>
      <c r="D126" s="175" t="s">
        <v>124</v>
      </c>
      <c r="E126" s="176"/>
      <c r="F126" s="177" t="s">
        <v>125</v>
      </c>
      <c r="H126" s="178" t="n">
        <v>56.1</v>
      </c>
      <c r="I126" s="179"/>
      <c r="L126" s="174"/>
      <c r="M126" s="180"/>
      <c r="N126" s="181"/>
      <c r="O126" s="181"/>
      <c r="P126" s="181"/>
      <c r="Q126" s="181"/>
      <c r="R126" s="181"/>
      <c r="S126" s="181"/>
      <c r="T126" s="182"/>
      <c r="AT126" s="176" t="s">
        <v>124</v>
      </c>
      <c r="AU126" s="176" t="s">
        <v>82</v>
      </c>
      <c r="AV126" s="173" t="s">
        <v>82</v>
      </c>
      <c r="AW126" s="173" t="s">
        <v>31</v>
      </c>
      <c r="AX126" s="173" t="s">
        <v>80</v>
      </c>
      <c r="AY126" s="176" t="s">
        <v>114</v>
      </c>
    </row>
    <row r="127" s="27" customFormat="true" ht="16.5" hidden="false" customHeight="true" outlineLevel="0" collapsed="false">
      <c r="A127" s="22"/>
      <c r="B127" s="159"/>
      <c r="C127" s="160" t="s">
        <v>82</v>
      </c>
      <c r="D127" s="160" t="s">
        <v>117</v>
      </c>
      <c r="E127" s="161" t="s">
        <v>126</v>
      </c>
      <c r="F127" s="162" t="s">
        <v>127</v>
      </c>
      <c r="G127" s="163" t="s">
        <v>128</v>
      </c>
      <c r="H127" s="164" t="n">
        <v>1</v>
      </c>
      <c r="I127" s="165"/>
      <c r="J127" s="166" t="n">
        <f aca="false">ROUND(I127*H127,2)</f>
        <v>0</v>
      </c>
      <c r="K127" s="162"/>
      <c r="L127" s="23"/>
      <c r="M127" s="167"/>
      <c r="N127" s="168" t="s">
        <v>40</v>
      </c>
      <c r="O127" s="60"/>
      <c r="P127" s="169" t="n">
        <f aca="false">O127*H127</f>
        <v>0</v>
      </c>
      <c r="Q127" s="169" t="n">
        <v>4E-005</v>
      </c>
      <c r="R127" s="169" t="n">
        <f aca="false">Q127*H127</f>
        <v>4E-005</v>
      </c>
      <c r="S127" s="169" t="n">
        <v>0</v>
      </c>
      <c r="T127" s="170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71" t="s">
        <v>122</v>
      </c>
      <c r="AT127" s="171" t="s">
        <v>117</v>
      </c>
      <c r="AU127" s="171" t="s">
        <v>82</v>
      </c>
      <c r="AY127" s="3" t="s">
        <v>114</v>
      </c>
      <c r="BE127" s="172" t="n">
        <f aca="false">IF(N127="základní",J127,0)</f>
        <v>0</v>
      </c>
      <c r="BF127" s="172" t="n">
        <f aca="false">IF(N127="snížená",J127,0)</f>
        <v>0</v>
      </c>
      <c r="BG127" s="172" t="n">
        <f aca="false">IF(N127="zákl. přenesená",J127,0)</f>
        <v>0</v>
      </c>
      <c r="BH127" s="172" t="n">
        <f aca="false">IF(N127="sníž. přenesená",J127,0)</f>
        <v>0</v>
      </c>
      <c r="BI127" s="172" t="n">
        <f aca="false">IF(N127="nulová",J127,0)</f>
        <v>0</v>
      </c>
      <c r="BJ127" s="3" t="s">
        <v>80</v>
      </c>
      <c r="BK127" s="172" t="n">
        <f aca="false">ROUND(I127*H127,2)</f>
        <v>0</v>
      </c>
      <c r="BL127" s="3" t="s">
        <v>122</v>
      </c>
      <c r="BM127" s="171" t="s">
        <v>129</v>
      </c>
    </row>
    <row r="128" s="27" customFormat="true" ht="16.5" hidden="false" customHeight="true" outlineLevel="0" collapsed="false">
      <c r="A128" s="22"/>
      <c r="B128" s="159"/>
      <c r="C128" s="160" t="s">
        <v>130</v>
      </c>
      <c r="D128" s="160" t="s">
        <v>117</v>
      </c>
      <c r="E128" s="161" t="s">
        <v>131</v>
      </c>
      <c r="F128" s="162" t="s">
        <v>132</v>
      </c>
      <c r="G128" s="163" t="s">
        <v>128</v>
      </c>
      <c r="H128" s="164" t="n">
        <v>1</v>
      </c>
      <c r="I128" s="165"/>
      <c r="J128" s="166" t="n">
        <f aca="false">ROUND(I128*H128,2)</f>
        <v>0</v>
      </c>
      <c r="K128" s="162"/>
      <c r="L128" s="23"/>
      <c r="M128" s="167"/>
      <c r="N128" s="168" t="s">
        <v>40</v>
      </c>
      <c r="O128" s="60"/>
      <c r="P128" s="169" t="n">
        <f aca="false">O128*H128</f>
        <v>0</v>
      </c>
      <c r="Q128" s="169" t="n">
        <v>4E-005</v>
      </c>
      <c r="R128" s="169" t="n">
        <f aca="false">Q128*H128</f>
        <v>4E-005</v>
      </c>
      <c r="S128" s="169" t="n">
        <v>0</v>
      </c>
      <c r="T128" s="170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71" t="s">
        <v>122</v>
      </c>
      <c r="AT128" s="171" t="s">
        <v>117</v>
      </c>
      <c r="AU128" s="171" t="s">
        <v>82</v>
      </c>
      <c r="AY128" s="3" t="s">
        <v>114</v>
      </c>
      <c r="BE128" s="172" t="n">
        <f aca="false">IF(N128="základní",J128,0)</f>
        <v>0</v>
      </c>
      <c r="BF128" s="172" t="n">
        <f aca="false">IF(N128="snížená",J128,0)</f>
        <v>0</v>
      </c>
      <c r="BG128" s="172" t="n">
        <f aca="false">IF(N128="zákl. přenesená",J128,0)</f>
        <v>0</v>
      </c>
      <c r="BH128" s="172" t="n">
        <f aca="false">IF(N128="sníž. přenesená",J128,0)</f>
        <v>0</v>
      </c>
      <c r="BI128" s="172" t="n">
        <f aca="false">IF(N128="nulová",J128,0)</f>
        <v>0</v>
      </c>
      <c r="BJ128" s="3" t="s">
        <v>80</v>
      </c>
      <c r="BK128" s="172" t="n">
        <f aca="false">ROUND(I128*H128,2)</f>
        <v>0</v>
      </c>
      <c r="BL128" s="3" t="s">
        <v>122</v>
      </c>
      <c r="BM128" s="171" t="s">
        <v>133</v>
      </c>
    </row>
    <row r="129" s="145" customFormat="true" ht="25.9" hidden="false" customHeight="true" outlineLevel="0" collapsed="false">
      <c r="B129" s="146"/>
      <c r="D129" s="147" t="s">
        <v>74</v>
      </c>
      <c r="E129" s="148" t="s">
        <v>134</v>
      </c>
      <c r="F129" s="148" t="s">
        <v>135</v>
      </c>
      <c r="I129" s="149"/>
      <c r="J129" s="150" t="n">
        <f aca="false">BK129</f>
        <v>0</v>
      </c>
      <c r="L129" s="146"/>
      <c r="M129" s="151"/>
      <c r="N129" s="152"/>
      <c r="O129" s="152"/>
      <c r="P129" s="153" t="n">
        <f aca="false">P130+P135+P161+P166</f>
        <v>0</v>
      </c>
      <c r="Q129" s="152"/>
      <c r="R129" s="153" t="n">
        <f aca="false">R130+R135+R161+R166</f>
        <v>0.14525183</v>
      </c>
      <c r="S129" s="152"/>
      <c r="T129" s="154" t="n">
        <f aca="false">T130+T135+T161+T166</f>
        <v>0.013569</v>
      </c>
      <c r="AR129" s="147" t="s">
        <v>82</v>
      </c>
      <c r="AT129" s="155" t="s">
        <v>74</v>
      </c>
      <c r="AU129" s="155" t="s">
        <v>75</v>
      </c>
      <c r="AY129" s="147" t="s">
        <v>114</v>
      </c>
      <c r="BK129" s="156" t="n">
        <f aca="false">BK130+BK135+BK161+BK166</f>
        <v>0</v>
      </c>
    </row>
    <row r="130" s="145" customFormat="true" ht="22.8" hidden="false" customHeight="true" outlineLevel="0" collapsed="false">
      <c r="B130" s="146"/>
      <c r="D130" s="147" t="s">
        <v>74</v>
      </c>
      <c r="E130" s="157" t="s">
        <v>136</v>
      </c>
      <c r="F130" s="157" t="s">
        <v>137</v>
      </c>
      <c r="I130" s="149"/>
      <c r="J130" s="158" t="n">
        <f aca="false">BK130</f>
        <v>0</v>
      </c>
      <c r="L130" s="146"/>
      <c r="M130" s="151"/>
      <c r="N130" s="152"/>
      <c r="O130" s="152"/>
      <c r="P130" s="153" t="n">
        <f aca="false">SUM(P131:P134)</f>
        <v>0</v>
      </c>
      <c r="Q130" s="152"/>
      <c r="R130" s="153" t="n">
        <f aca="false">SUM(R131:R134)</f>
        <v>0</v>
      </c>
      <c r="S130" s="152"/>
      <c r="T130" s="154" t="n">
        <f aca="false">SUM(T131:T134)</f>
        <v>0</v>
      </c>
      <c r="AR130" s="147" t="s">
        <v>82</v>
      </c>
      <c r="AT130" s="155" t="s">
        <v>74</v>
      </c>
      <c r="AU130" s="155" t="s">
        <v>80</v>
      </c>
      <c r="AY130" s="147" t="s">
        <v>114</v>
      </c>
      <c r="BK130" s="156" t="n">
        <f aca="false">SUM(BK131:BK134)</f>
        <v>0</v>
      </c>
    </row>
    <row r="131" s="27" customFormat="true" ht="37.8" hidden="false" customHeight="true" outlineLevel="0" collapsed="false">
      <c r="A131" s="22"/>
      <c r="B131" s="159"/>
      <c r="C131" s="160" t="s">
        <v>122</v>
      </c>
      <c r="D131" s="160" t="s">
        <v>117</v>
      </c>
      <c r="E131" s="161" t="s">
        <v>138</v>
      </c>
      <c r="F131" s="162" t="s">
        <v>139</v>
      </c>
      <c r="G131" s="163" t="s">
        <v>140</v>
      </c>
      <c r="H131" s="164" t="n">
        <v>16</v>
      </c>
      <c r="I131" s="165"/>
      <c r="J131" s="166" t="n">
        <f aca="false">ROUND(I131*H131,2)</f>
        <v>0</v>
      </c>
      <c r="K131" s="162"/>
      <c r="L131" s="23"/>
      <c r="M131" s="167"/>
      <c r="N131" s="168" t="s">
        <v>40</v>
      </c>
      <c r="O131" s="60"/>
      <c r="P131" s="169" t="n">
        <f aca="false">O131*H131</f>
        <v>0</v>
      </c>
      <c r="Q131" s="169" t="n">
        <v>0</v>
      </c>
      <c r="R131" s="169" t="n">
        <f aca="false">Q131*H131</f>
        <v>0</v>
      </c>
      <c r="S131" s="169" t="n">
        <v>0</v>
      </c>
      <c r="T131" s="170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1" t="s">
        <v>141</v>
      </c>
      <c r="AT131" s="171" t="s">
        <v>117</v>
      </c>
      <c r="AU131" s="171" t="s">
        <v>82</v>
      </c>
      <c r="AY131" s="3" t="s">
        <v>114</v>
      </c>
      <c r="BE131" s="172" t="n">
        <f aca="false">IF(N131="základní",J131,0)</f>
        <v>0</v>
      </c>
      <c r="BF131" s="172" t="n">
        <f aca="false">IF(N131="snížená",J131,0)</f>
        <v>0</v>
      </c>
      <c r="BG131" s="172" t="n">
        <f aca="false">IF(N131="zákl. přenesená",J131,0)</f>
        <v>0</v>
      </c>
      <c r="BH131" s="172" t="n">
        <f aca="false">IF(N131="sníž. přenesená",J131,0)</f>
        <v>0</v>
      </c>
      <c r="BI131" s="172" t="n">
        <f aca="false">IF(N131="nulová",J131,0)</f>
        <v>0</v>
      </c>
      <c r="BJ131" s="3" t="s">
        <v>80</v>
      </c>
      <c r="BK131" s="172" t="n">
        <f aca="false">ROUND(I131*H131,2)</f>
        <v>0</v>
      </c>
      <c r="BL131" s="3" t="s">
        <v>141</v>
      </c>
      <c r="BM131" s="171" t="s">
        <v>142</v>
      </c>
    </row>
    <row r="132" s="27" customFormat="true" ht="37.8" hidden="false" customHeight="true" outlineLevel="0" collapsed="false">
      <c r="A132" s="22"/>
      <c r="B132" s="159"/>
      <c r="C132" s="160" t="s">
        <v>143</v>
      </c>
      <c r="D132" s="160" t="s">
        <v>117</v>
      </c>
      <c r="E132" s="161" t="s">
        <v>144</v>
      </c>
      <c r="F132" s="162" t="s">
        <v>145</v>
      </c>
      <c r="G132" s="163" t="s">
        <v>140</v>
      </c>
      <c r="H132" s="164" t="n">
        <v>2</v>
      </c>
      <c r="I132" s="165"/>
      <c r="J132" s="166" t="n">
        <f aca="false">ROUND(I132*H132,2)</f>
        <v>0</v>
      </c>
      <c r="K132" s="162"/>
      <c r="L132" s="23"/>
      <c r="M132" s="167"/>
      <c r="N132" s="168" t="s">
        <v>40</v>
      </c>
      <c r="O132" s="60"/>
      <c r="P132" s="169" t="n">
        <f aca="false">O132*H132</f>
        <v>0</v>
      </c>
      <c r="Q132" s="169" t="n">
        <v>0</v>
      </c>
      <c r="R132" s="169" t="n">
        <f aca="false">Q132*H132</f>
        <v>0</v>
      </c>
      <c r="S132" s="169" t="n">
        <v>0</v>
      </c>
      <c r="T132" s="170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1" t="s">
        <v>141</v>
      </c>
      <c r="AT132" s="171" t="s">
        <v>117</v>
      </c>
      <c r="AU132" s="171" t="s">
        <v>82</v>
      </c>
      <c r="AY132" s="3" t="s">
        <v>114</v>
      </c>
      <c r="BE132" s="172" t="n">
        <f aca="false">IF(N132="základní",J132,0)</f>
        <v>0</v>
      </c>
      <c r="BF132" s="172" t="n">
        <f aca="false">IF(N132="snížená",J132,0)</f>
        <v>0</v>
      </c>
      <c r="BG132" s="172" t="n">
        <f aca="false">IF(N132="zákl. přenesená",J132,0)</f>
        <v>0</v>
      </c>
      <c r="BH132" s="172" t="n">
        <f aca="false">IF(N132="sníž. přenesená",J132,0)</f>
        <v>0</v>
      </c>
      <c r="BI132" s="172" t="n">
        <f aca="false">IF(N132="nulová",J132,0)</f>
        <v>0</v>
      </c>
      <c r="BJ132" s="3" t="s">
        <v>80</v>
      </c>
      <c r="BK132" s="172" t="n">
        <f aca="false">ROUND(I132*H132,2)</f>
        <v>0</v>
      </c>
      <c r="BL132" s="3" t="s">
        <v>141</v>
      </c>
      <c r="BM132" s="171" t="s">
        <v>146</v>
      </c>
    </row>
    <row r="133" s="27" customFormat="true" ht="16.5" hidden="false" customHeight="true" outlineLevel="0" collapsed="false">
      <c r="A133" s="22"/>
      <c r="B133" s="159"/>
      <c r="C133" s="160" t="s">
        <v>147</v>
      </c>
      <c r="D133" s="160" t="s">
        <v>117</v>
      </c>
      <c r="E133" s="161" t="s">
        <v>148</v>
      </c>
      <c r="F133" s="162" t="s">
        <v>149</v>
      </c>
      <c r="G133" s="163" t="s">
        <v>140</v>
      </c>
      <c r="H133" s="164" t="n">
        <v>4</v>
      </c>
      <c r="I133" s="165"/>
      <c r="J133" s="166" t="n">
        <f aca="false">ROUND(I133*H133,2)</f>
        <v>0</v>
      </c>
      <c r="K133" s="162"/>
      <c r="L133" s="23"/>
      <c r="M133" s="167"/>
      <c r="N133" s="168" t="s">
        <v>40</v>
      </c>
      <c r="O133" s="60"/>
      <c r="P133" s="169" t="n">
        <f aca="false">O133*H133</f>
        <v>0</v>
      </c>
      <c r="Q133" s="169" t="n">
        <v>0</v>
      </c>
      <c r="R133" s="169" t="n">
        <f aca="false">Q133*H133</f>
        <v>0</v>
      </c>
      <c r="S133" s="169" t="n">
        <v>0</v>
      </c>
      <c r="T133" s="170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1" t="s">
        <v>141</v>
      </c>
      <c r="AT133" s="171" t="s">
        <v>117</v>
      </c>
      <c r="AU133" s="171" t="s">
        <v>82</v>
      </c>
      <c r="AY133" s="3" t="s">
        <v>114</v>
      </c>
      <c r="BE133" s="172" t="n">
        <f aca="false">IF(N133="základní",J133,0)</f>
        <v>0</v>
      </c>
      <c r="BF133" s="172" t="n">
        <f aca="false">IF(N133="snížená",J133,0)</f>
        <v>0</v>
      </c>
      <c r="BG133" s="172" t="n">
        <f aca="false">IF(N133="zákl. přenesená",J133,0)</f>
        <v>0</v>
      </c>
      <c r="BH133" s="172" t="n">
        <f aca="false">IF(N133="sníž. přenesená",J133,0)</f>
        <v>0</v>
      </c>
      <c r="BI133" s="172" t="n">
        <f aca="false">IF(N133="nulová",J133,0)</f>
        <v>0</v>
      </c>
      <c r="BJ133" s="3" t="s">
        <v>80</v>
      </c>
      <c r="BK133" s="172" t="n">
        <f aca="false">ROUND(I133*H133,2)</f>
        <v>0</v>
      </c>
      <c r="BL133" s="3" t="s">
        <v>141</v>
      </c>
      <c r="BM133" s="171" t="s">
        <v>150</v>
      </c>
    </row>
    <row r="134" s="27" customFormat="true" ht="24.15" hidden="false" customHeight="true" outlineLevel="0" collapsed="false">
      <c r="A134" s="22"/>
      <c r="B134" s="159"/>
      <c r="C134" s="160" t="s">
        <v>151</v>
      </c>
      <c r="D134" s="160" t="s">
        <v>117</v>
      </c>
      <c r="E134" s="161" t="s">
        <v>152</v>
      </c>
      <c r="F134" s="162" t="s">
        <v>153</v>
      </c>
      <c r="G134" s="163" t="s">
        <v>154</v>
      </c>
      <c r="H134" s="183"/>
      <c r="I134" s="165"/>
      <c r="J134" s="166" t="n">
        <f aca="false">ROUND(I134*H134,2)</f>
        <v>0</v>
      </c>
      <c r="K134" s="162" t="s">
        <v>121</v>
      </c>
      <c r="L134" s="23"/>
      <c r="M134" s="167"/>
      <c r="N134" s="168" t="s">
        <v>40</v>
      </c>
      <c r="O134" s="60"/>
      <c r="P134" s="169" t="n">
        <f aca="false">O134*H134</f>
        <v>0</v>
      </c>
      <c r="Q134" s="169" t="n">
        <v>0</v>
      </c>
      <c r="R134" s="169" t="n">
        <f aca="false">Q134*H134</f>
        <v>0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141</v>
      </c>
      <c r="AT134" s="171" t="s">
        <v>117</v>
      </c>
      <c r="AU134" s="171" t="s">
        <v>82</v>
      </c>
      <c r="AY134" s="3" t="s">
        <v>114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80</v>
      </c>
      <c r="BK134" s="172" t="n">
        <f aca="false">ROUND(I134*H134,2)</f>
        <v>0</v>
      </c>
      <c r="BL134" s="3" t="s">
        <v>141</v>
      </c>
      <c r="BM134" s="171" t="s">
        <v>155</v>
      </c>
    </row>
    <row r="135" s="145" customFormat="true" ht="22.8" hidden="false" customHeight="true" outlineLevel="0" collapsed="false">
      <c r="B135" s="146"/>
      <c r="D135" s="147" t="s">
        <v>74</v>
      </c>
      <c r="E135" s="157" t="s">
        <v>156</v>
      </c>
      <c r="F135" s="157" t="s">
        <v>157</v>
      </c>
      <c r="I135" s="149"/>
      <c r="J135" s="158" t="n">
        <f aca="false">BK135</f>
        <v>0</v>
      </c>
      <c r="L135" s="146"/>
      <c r="M135" s="151"/>
      <c r="N135" s="152"/>
      <c r="O135" s="152"/>
      <c r="P135" s="153" t="n">
        <f aca="false">SUM(P136:P160)</f>
        <v>0</v>
      </c>
      <c r="Q135" s="152"/>
      <c r="R135" s="153" t="n">
        <f aca="false">SUM(R136:R160)</f>
        <v>0.09687508</v>
      </c>
      <c r="S135" s="152"/>
      <c r="T135" s="154" t="n">
        <f aca="false">SUM(T136:T160)</f>
        <v>0.011886</v>
      </c>
      <c r="AR135" s="147" t="s">
        <v>82</v>
      </c>
      <c r="AT135" s="155" t="s">
        <v>74</v>
      </c>
      <c r="AU135" s="155" t="s">
        <v>80</v>
      </c>
      <c r="AY135" s="147" t="s">
        <v>114</v>
      </c>
      <c r="BK135" s="156" t="n">
        <f aca="false">SUM(BK136:BK160)</f>
        <v>0</v>
      </c>
    </row>
    <row r="136" s="27" customFormat="true" ht="24.15" hidden="false" customHeight="true" outlineLevel="0" collapsed="false">
      <c r="A136" s="22"/>
      <c r="B136" s="159"/>
      <c r="C136" s="160" t="s">
        <v>158</v>
      </c>
      <c r="D136" s="160" t="s">
        <v>117</v>
      </c>
      <c r="E136" s="161" t="s">
        <v>159</v>
      </c>
      <c r="F136" s="162" t="s">
        <v>160</v>
      </c>
      <c r="G136" s="163" t="s">
        <v>161</v>
      </c>
      <c r="H136" s="164" t="n">
        <v>396.2</v>
      </c>
      <c r="I136" s="165"/>
      <c r="J136" s="166" t="n">
        <f aca="false">ROUND(I136*H136,2)</f>
        <v>0</v>
      </c>
      <c r="K136" s="162" t="s">
        <v>121</v>
      </c>
      <c r="L136" s="23"/>
      <c r="M136" s="167"/>
      <c r="N136" s="168" t="s">
        <v>40</v>
      </c>
      <c r="O136" s="60"/>
      <c r="P136" s="169" t="n">
        <f aca="false">O136*H136</f>
        <v>0</v>
      </c>
      <c r="Q136" s="169" t="n">
        <v>0</v>
      </c>
      <c r="R136" s="169" t="n">
        <f aca="false">Q136*H136</f>
        <v>0</v>
      </c>
      <c r="S136" s="169" t="n">
        <v>3E-005</v>
      </c>
      <c r="T136" s="170" t="n">
        <f aca="false">S136*H136</f>
        <v>0.011886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1" t="s">
        <v>141</v>
      </c>
      <c r="AT136" s="171" t="s">
        <v>117</v>
      </c>
      <c r="AU136" s="171" t="s">
        <v>82</v>
      </c>
      <c r="AY136" s="3" t="s">
        <v>114</v>
      </c>
      <c r="BE136" s="172" t="n">
        <f aca="false">IF(N136="základní",J136,0)</f>
        <v>0</v>
      </c>
      <c r="BF136" s="172" t="n">
        <f aca="false">IF(N136="snížená",J136,0)</f>
        <v>0</v>
      </c>
      <c r="BG136" s="172" t="n">
        <f aca="false">IF(N136="zákl. přenesená",J136,0)</f>
        <v>0</v>
      </c>
      <c r="BH136" s="172" t="n">
        <f aca="false">IF(N136="sníž. přenesená",J136,0)</f>
        <v>0</v>
      </c>
      <c r="BI136" s="172" t="n">
        <f aca="false">IF(N136="nulová",J136,0)</f>
        <v>0</v>
      </c>
      <c r="BJ136" s="3" t="s">
        <v>80</v>
      </c>
      <c r="BK136" s="172" t="n">
        <f aca="false">ROUND(I136*H136,2)</f>
        <v>0</v>
      </c>
      <c r="BL136" s="3" t="s">
        <v>141</v>
      </c>
      <c r="BM136" s="171" t="s">
        <v>162</v>
      </c>
    </row>
    <row r="137" s="173" customFormat="true" ht="12.8" hidden="false" customHeight="false" outlineLevel="0" collapsed="false">
      <c r="B137" s="174"/>
      <c r="D137" s="175" t="s">
        <v>124</v>
      </c>
      <c r="E137" s="176"/>
      <c r="F137" s="177" t="s">
        <v>163</v>
      </c>
      <c r="H137" s="178" t="n">
        <v>106</v>
      </c>
      <c r="I137" s="179"/>
      <c r="L137" s="174"/>
      <c r="M137" s="180"/>
      <c r="N137" s="181"/>
      <c r="O137" s="181"/>
      <c r="P137" s="181"/>
      <c r="Q137" s="181"/>
      <c r="R137" s="181"/>
      <c r="S137" s="181"/>
      <c r="T137" s="182"/>
      <c r="AT137" s="176" t="s">
        <v>124</v>
      </c>
      <c r="AU137" s="176" t="s">
        <v>82</v>
      </c>
      <c r="AV137" s="173" t="s">
        <v>82</v>
      </c>
      <c r="AW137" s="173" t="s">
        <v>31</v>
      </c>
      <c r="AX137" s="173" t="s">
        <v>75</v>
      </c>
      <c r="AY137" s="176" t="s">
        <v>114</v>
      </c>
    </row>
    <row r="138" s="173" customFormat="true" ht="12.8" hidden="false" customHeight="false" outlineLevel="0" collapsed="false">
      <c r="B138" s="174"/>
      <c r="D138" s="175" t="s">
        <v>124</v>
      </c>
      <c r="E138" s="176"/>
      <c r="F138" s="177" t="s">
        <v>164</v>
      </c>
      <c r="H138" s="178" t="n">
        <v>258</v>
      </c>
      <c r="I138" s="179"/>
      <c r="L138" s="174"/>
      <c r="M138" s="180"/>
      <c r="N138" s="181"/>
      <c r="O138" s="181"/>
      <c r="P138" s="181"/>
      <c r="Q138" s="181"/>
      <c r="R138" s="181"/>
      <c r="S138" s="181"/>
      <c r="T138" s="182"/>
      <c r="AT138" s="176" t="s">
        <v>124</v>
      </c>
      <c r="AU138" s="176" t="s">
        <v>82</v>
      </c>
      <c r="AV138" s="173" t="s">
        <v>82</v>
      </c>
      <c r="AW138" s="173" t="s">
        <v>31</v>
      </c>
      <c r="AX138" s="173" t="s">
        <v>75</v>
      </c>
      <c r="AY138" s="176" t="s">
        <v>114</v>
      </c>
    </row>
    <row r="139" s="173" customFormat="true" ht="12.8" hidden="false" customHeight="false" outlineLevel="0" collapsed="false">
      <c r="B139" s="174"/>
      <c r="D139" s="175" t="s">
        <v>124</v>
      </c>
      <c r="E139" s="176"/>
      <c r="F139" s="177" t="s">
        <v>165</v>
      </c>
      <c r="H139" s="178" t="n">
        <v>32.2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124</v>
      </c>
      <c r="AU139" s="176" t="s">
        <v>82</v>
      </c>
      <c r="AV139" s="173" t="s">
        <v>82</v>
      </c>
      <c r="AW139" s="173" t="s">
        <v>31</v>
      </c>
      <c r="AX139" s="173" t="s">
        <v>75</v>
      </c>
      <c r="AY139" s="176" t="s">
        <v>114</v>
      </c>
    </row>
    <row r="140" s="184" customFormat="true" ht="12.8" hidden="false" customHeight="false" outlineLevel="0" collapsed="false">
      <c r="B140" s="185"/>
      <c r="D140" s="175" t="s">
        <v>124</v>
      </c>
      <c r="E140" s="186"/>
      <c r="F140" s="187" t="s">
        <v>166</v>
      </c>
      <c r="H140" s="188" t="n">
        <v>396.2</v>
      </c>
      <c r="I140" s="189"/>
      <c r="L140" s="185"/>
      <c r="M140" s="190"/>
      <c r="N140" s="191"/>
      <c r="O140" s="191"/>
      <c r="P140" s="191"/>
      <c r="Q140" s="191"/>
      <c r="R140" s="191"/>
      <c r="S140" s="191"/>
      <c r="T140" s="192"/>
      <c r="AT140" s="186" t="s">
        <v>124</v>
      </c>
      <c r="AU140" s="186" t="s">
        <v>82</v>
      </c>
      <c r="AV140" s="184" t="s">
        <v>122</v>
      </c>
      <c r="AW140" s="184" t="s">
        <v>31</v>
      </c>
      <c r="AX140" s="184" t="s">
        <v>80</v>
      </c>
      <c r="AY140" s="186" t="s">
        <v>114</v>
      </c>
    </row>
    <row r="141" s="27" customFormat="true" ht="24.15" hidden="false" customHeight="true" outlineLevel="0" collapsed="false">
      <c r="A141" s="22"/>
      <c r="B141" s="159"/>
      <c r="C141" s="193" t="s">
        <v>115</v>
      </c>
      <c r="D141" s="193" t="s">
        <v>167</v>
      </c>
      <c r="E141" s="194" t="s">
        <v>168</v>
      </c>
      <c r="F141" s="195" t="s">
        <v>169</v>
      </c>
      <c r="G141" s="196" t="s">
        <v>161</v>
      </c>
      <c r="H141" s="197" t="n">
        <v>416.01</v>
      </c>
      <c r="I141" s="198"/>
      <c r="J141" s="199" t="n">
        <f aca="false">ROUND(I141*H141,2)</f>
        <v>0</v>
      </c>
      <c r="K141" s="195" t="s">
        <v>121</v>
      </c>
      <c r="L141" s="200"/>
      <c r="M141" s="201"/>
      <c r="N141" s="202" t="s">
        <v>40</v>
      </c>
      <c r="O141" s="60"/>
      <c r="P141" s="169" t="n">
        <f aca="false">O141*H141</f>
        <v>0</v>
      </c>
      <c r="Q141" s="169" t="n">
        <v>0</v>
      </c>
      <c r="R141" s="169" t="n">
        <f aca="false">Q141*H141</f>
        <v>0</v>
      </c>
      <c r="S141" s="169" t="n">
        <v>0</v>
      </c>
      <c r="T141" s="170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1" t="s">
        <v>170</v>
      </c>
      <c r="AT141" s="171" t="s">
        <v>167</v>
      </c>
      <c r="AU141" s="171" t="s">
        <v>82</v>
      </c>
      <c r="AY141" s="3" t="s">
        <v>114</v>
      </c>
      <c r="BE141" s="172" t="n">
        <f aca="false">IF(N141="základní",J141,0)</f>
        <v>0</v>
      </c>
      <c r="BF141" s="172" t="n">
        <f aca="false">IF(N141="snížená",J141,0)</f>
        <v>0</v>
      </c>
      <c r="BG141" s="172" t="n">
        <f aca="false">IF(N141="zákl. přenesená",J141,0)</f>
        <v>0</v>
      </c>
      <c r="BH141" s="172" t="n">
        <f aca="false">IF(N141="sníž. přenesená",J141,0)</f>
        <v>0</v>
      </c>
      <c r="BI141" s="172" t="n">
        <f aca="false">IF(N141="nulová",J141,0)</f>
        <v>0</v>
      </c>
      <c r="BJ141" s="3" t="s">
        <v>80</v>
      </c>
      <c r="BK141" s="172" t="n">
        <f aca="false">ROUND(I141*H141,2)</f>
        <v>0</v>
      </c>
      <c r="BL141" s="3" t="s">
        <v>141</v>
      </c>
      <c r="BM141" s="171" t="s">
        <v>171</v>
      </c>
    </row>
    <row r="142" s="173" customFormat="true" ht="12.8" hidden="false" customHeight="false" outlineLevel="0" collapsed="false">
      <c r="B142" s="174"/>
      <c r="D142" s="175" t="s">
        <v>124</v>
      </c>
      <c r="E142" s="176"/>
      <c r="F142" s="177" t="s">
        <v>172</v>
      </c>
      <c r="H142" s="178" t="n">
        <v>396.2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124</v>
      </c>
      <c r="AU142" s="176" t="s">
        <v>82</v>
      </c>
      <c r="AV142" s="173" t="s">
        <v>82</v>
      </c>
      <c r="AW142" s="173" t="s">
        <v>31</v>
      </c>
      <c r="AX142" s="173" t="s">
        <v>80</v>
      </c>
      <c r="AY142" s="176" t="s">
        <v>114</v>
      </c>
    </row>
    <row r="143" s="173" customFormat="true" ht="12.8" hidden="false" customHeight="false" outlineLevel="0" collapsed="false">
      <c r="B143" s="174"/>
      <c r="D143" s="175" t="s">
        <v>124</v>
      </c>
      <c r="F143" s="177" t="s">
        <v>173</v>
      </c>
      <c r="H143" s="178" t="n">
        <v>416.01</v>
      </c>
      <c r="I143" s="179"/>
      <c r="L143" s="174"/>
      <c r="M143" s="180"/>
      <c r="N143" s="181"/>
      <c r="O143" s="181"/>
      <c r="P143" s="181"/>
      <c r="Q143" s="181"/>
      <c r="R143" s="181"/>
      <c r="S143" s="181"/>
      <c r="T143" s="182"/>
      <c r="AT143" s="176" t="s">
        <v>124</v>
      </c>
      <c r="AU143" s="176" t="s">
        <v>82</v>
      </c>
      <c r="AV143" s="173" t="s">
        <v>82</v>
      </c>
      <c r="AW143" s="173" t="s">
        <v>2</v>
      </c>
      <c r="AX143" s="173" t="s">
        <v>80</v>
      </c>
      <c r="AY143" s="176" t="s">
        <v>114</v>
      </c>
    </row>
    <row r="144" s="27" customFormat="true" ht="24.15" hidden="false" customHeight="true" outlineLevel="0" collapsed="false">
      <c r="A144" s="22"/>
      <c r="B144" s="159"/>
      <c r="C144" s="160" t="s">
        <v>174</v>
      </c>
      <c r="D144" s="160" t="s">
        <v>117</v>
      </c>
      <c r="E144" s="161" t="s">
        <v>175</v>
      </c>
      <c r="F144" s="162" t="s">
        <v>176</v>
      </c>
      <c r="G144" s="163" t="s">
        <v>140</v>
      </c>
      <c r="H144" s="164" t="n">
        <v>82</v>
      </c>
      <c r="I144" s="165"/>
      <c r="J144" s="166" t="n">
        <f aca="false">ROUND(I144*H144,2)</f>
        <v>0</v>
      </c>
      <c r="K144" s="162" t="s">
        <v>121</v>
      </c>
      <c r="L144" s="23"/>
      <c r="M144" s="167"/>
      <c r="N144" s="168" t="s">
        <v>40</v>
      </c>
      <c r="O144" s="60"/>
      <c r="P144" s="169" t="n">
        <f aca="false">O144*H144</f>
        <v>0</v>
      </c>
      <c r="Q144" s="169" t="n">
        <v>0</v>
      </c>
      <c r="R144" s="169" t="n">
        <f aca="false">Q144*H144</f>
        <v>0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141</v>
      </c>
      <c r="AT144" s="171" t="s">
        <v>117</v>
      </c>
      <c r="AU144" s="171" t="s">
        <v>82</v>
      </c>
      <c r="AY144" s="3" t="s">
        <v>114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80</v>
      </c>
      <c r="BK144" s="172" t="n">
        <f aca="false">ROUND(I144*H144,2)</f>
        <v>0</v>
      </c>
      <c r="BL144" s="3" t="s">
        <v>141</v>
      </c>
      <c r="BM144" s="171" t="s">
        <v>177</v>
      </c>
    </row>
    <row r="145" s="173" customFormat="true" ht="12.8" hidden="false" customHeight="false" outlineLevel="0" collapsed="false">
      <c r="B145" s="174"/>
      <c r="D145" s="175" t="s">
        <v>124</v>
      </c>
      <c r="E145" s="176"/>
      <c r="F145" s="177" t="s">
        <v>178</v>
      </c>
      <c r="H145" s="178" t="n">
        <v>20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124</v>
      </c>
      <c r="AU145" s="176" t="s">
        <v>82</v>
      </c>
      <c r="AV145" s="173" t="s">
        <v>82</v>
      </c>
      <c r="AW145" s="173" t="s">
        <v>31</v>
      </c>
      <c r="AX145" s="173" t="s">
        <v>75</v>
      </c>
      <c r="AY145" s="176" t="s">
        <v>114</v>
      </c>
    </row>
    <row r="146" s="173" customFormat="true" ht="12.8" hidden="false" customHeight="false" outlineLevel="0" collapsed="false">
      <c r="B146" s="174"/>
      <c r="D146" s="175" t="s">
        <v>124</v>
      </c>
      <c r="E146" s="176"/>
      <c r="F146" s="177" t="s">
        <v>179</v>
      </c>
      <c r="H146" s="178" t="n">
        <v>60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124</v>
      </c>
      <c r="AU146" s="176" t="s">
        <v>82</v>
      </c>
      <c r="AV146" s="173" t="s">
        <v>82</v>
      </c>
      <c r="AW146" s="173" t="s">
        <v>31</v>
      </c>
      <c r="AX146" s="173" t="s">
        <v>75</v>
      </c>
      <c r="AY146" s="176" t="s">
        <v>114</v>
      </c>
    </row>
    <row r="147" s="173" customFormat="true" ht="12.8" hidden="false" customHeight="false" outlineLevel="0" collapsed="false">
      <c r="B147" s="174"/>
      <c r="D147" s="175" t="s">
        <v>124</v>
      </c>
      <c r="E147" s="176"/>
      <c r="F147" s="177" t="s">
        <v>82</v>
      </c>
      <c r="H147" s="178" t="n">
        <v>2</v>
      </c>
      <c r="I147" s="179"/>
      <c r="L147" s="174"/>
      <c r="M147" s="180"/>
      <c r="N147" s="181"/>
      <c r="O147" s="181"/>
      <c r="P147" s="181"/>
      <c r="Q147" s="181"/>
      <c r="R147" s="181"/>
      <c r="S147" s="181"/>
      <c r="T147" s="182"/>
      <c r="AT147" s="176" t="s">
        <v>124</v>
      </c>
      <c r="AU147" s="176" t="s">
        <v>82</v>
      </c>
      <c r="AV147" s="173" t="s">
        <v>82</v>
      </c>
      <c r="AW147" s="173" t="s">
        <v>31</v>
      </c>
      <c r="AX147" s="173" t="s">
        <v>75</v>
      </c>
      <c r="AY147" s="176" t="s">
        <v>114</v>
      </c>
    </row>
    <row r="148" s="184" customFormat="true" ht="12.8" hidden="false" customHeight="false" outlineLevel="0" collapsed="false">
      <c r="B148" s="185"/>
      <c r="D148" s="175" t="s">
        <v>124</v>
      </c>
      <c r="E148" s="186"/>
      <c r="F148" s="187" t="s">
        <v>166</v>
      </c>
      <c r="H148" s="188" t="n">
        <v>82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124</v>
      </c>
      <c r="AU148" s="186" t="s">
        <v>82</v>
      </c>
      <c r="AV148" s="184" t="s">
        <v>122</v>
      </c>
      <c r="AW148" s="184" t="s">
        <v>31</v>
      </c>
      <c r="AX148" s="184" t="s">
        <v>80</v>
      </c>
      <c r="AY148" s="186" t="s">
        <v>114</v>
      </c>
    </row>
    <row r="149" s="27" customFormat="true" ht="24.15" hidden="false" customHeight="true" outlineLevel="0" collapsed="false">
      <c r="A149" s="22"/>
      <c r="B149" s="159"/>
      <c r="C149" s="160" t="s">
        <v>180</v>
      </c>
      <c r="D149" s="160" t="s">
        <v>117</v>
      </c>
      <c r="E149" s="161" t="s">
        <v>181</v>
      </c>
      <c r="F149" s="162" t="s">
        <v>182</v>
      </c>
      <c r="G149" s="163" t="s">
        <v>120</v>
      </c>
      <c r="H149" s="164" t="n">
        <v>357.746</v>
      </c>
      <c r="I149" s="165"/>
      <c r="J149" s="166" t="n">
        <f aca="false">ROUND(I149*H149,2)</f>
        <v>0</v>
      </c>
      <c r="K149" s="162" t="s">
        <v>121</v>
      </c>
      <c r="L149" s="23"/>
      <c r="M149" s="167"/>
      <c r="N149" s="168" t="s">
        <v>40</v>
      </c>
      <c r="O149" s="60"/>
      <c r="P149" s="169" t="n">
        <f aca="false">O149*H149</f>
        <v>0</v>
      </c>
      <c r="Q149" s="169" t="n">
        <v>0</v>
      </c>
      <c r="R149" s="169" t="n">
        <f aca="false">Q149*H149</f>
        <v>0</v>
      </c>
      <c r="S149" s="169" t="n">
        <v>0</v>
      </c>
      <c r="T149" s="170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1" t="s">
        <v>141</v>
      </c>
      <c r="AT149" s="171" t="s">
        <v>117</v>
      </c>
      <c r="AU149" s="171" t="s">
        <v>82</v>
      </c>
      <c r="AY149" s="3" t="s">
        <v>114</v>
      </c>
      <c r="BE149" s="172" t="n">
        <f aca="false">IF(N149="základní",J149,0)</f>
        <v>0</v>
      </c>
      <c r="BF149" s="172" t="n">
        <f aca="false">IF(N149="snížená",J149,0)</f>
        <v>0</v>
      </c>
      <c r="BG149" s="172" t="n">
        <f aca="false">IF(N149="zákl. přenesená",J149,0)</f>
        <v>0</v>
      </c>
      <c r="BH149" s="172" t="n">
        <f aca="false">IF(N149="sníž. přenesená",J149,0)</f>
        <v>0</v>
      </c>
      <c r="BI149" s="172" t="n">
        <f aca="false">IF(N149="nulová",J149,0)</f>
        <v>0</v>
      </c>
      <c r="BJ149" s="3" t="s">
        <v>80</v>
      </c>
      <c r="BK149" s="172" t="n">
        <f aca="false">ROUND(I149*H149,2)</f>
        <v>0</v>
      </c>
      <c r="BL149" s="3" t="s">
        <v>141</v>
      </c>
      <c r="BM149" s="171" t="s">
        <v>183</v>
      </c>
    </row>
    <row r="150" s="173" customFormat="true" ht="12.8" hidden="false" customHeight="false" outlineLevel="0" collapsed="false">
      <c r="B150" s="174"/>
      <c r="D150" s="175" t="s">
        <v>124</v>
      </c>
      <c r="E150" s="176"/>
      <c r="F150" s="177" t="s">
        <v>184</v>
      </c>
      <c r="H150" s="178" t="n">
        <v>8.43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124</v>
      </c>
      <c r="AU150" s="176" t="s">
        <v>82</v>
      </c>
      <c r="AV150" s="173" t="s">
        <v>82</v>
      </c>
      <c r="AW150" s="173" t="s">
        <v>31</v>
      </c>
      <c r="AX150" s="173" t="s">
        <v>75</v>
      </c>
      <c r="AY150" s="176" t="s">
        <v>114</v>
      </c>
    </row>
    <row r="151" s="173" customFormat="true" ht="12.8" hidden="false" customHeight="false" outlineLevel="0" collapsed="false">
      <c r="B151" s="174"/>
      <c r="D151" s="175" t="s">
        <v>124</v>
      </c>
      <c r="E151" s="176"/>
      <c r="F151" s="177" t="s">
        <v>185</v>
      </c>
      <c r="H151" s="178" t="n">
        <v>17.216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124</v>
      </c>
      <c r="AU151" s="176" t="s">
        <v>82</v>
      </c>
      <c r="AV151" s="173" t="s">
        <v>82</v>
      </c>
      <c r="AW151" s="173" t="s">
        <v>31</v>
      </c>
      <c r="AX151" s="173" t="s">
        <v>75</v>
      </c>
      <c r="AY151" s="176" t="s">
        <v>114</v>
      </c>
    </row>
    <row r="152" s="173" customFormat="true" ht="12.8" hidden="false" customHeight="false" outlineLevel="0" collapsed="false">
      <c r="B152" s="174"/>
      <c r="D152" s="175" t="s">
        <v>124</v>
      </c>
      <c r="E152" s="176"/>
      <c r="F152" s="177" t="s">
        <v>186</v>
      </c>
      <c r="H152" s="178" t="n">
        <v>332.1</v>
      </c>
      <c r="I152" s="179"/>
      <c r="L152" s="174"/>
      <c r="M152" s="180"/>
      <c r="N152" s="181"/>
      <c r="O152" s="181"/>
      <c r="P152" s="181"/>
      <c r="Q152" s="181"/>
      <c r="R152" s="181"/>
      <c r="S152" s="181"/>
      <c r="T152" s="182"/>
      <c r="AT152" s="176" t="s">
        <v>124</v>
      </c>
      <c r="AU152" s="176" t="s">
        <v>82</v>
      </c>
      <c r="AV152" s="173" t="s">
        <v>82</v>
      </c>
      <c r="AW152" s="173" t="s">
        <v>31</v>
      </c>
      <c r="AX152" s="173" t="s">
        <v>75</v>
      </c>
      <c r="AY152" s="176" t="s">
        <v>114</v>
      </c>
    </row>
    <row r="153" s="184" customFormat="true" ht="12.8" hidden="false" customHeight="false" outlineLevel="0" collapsed="false">
      <c r="B153" s="185"/>
      <c r="D153" s="175" t="s">
        <v>124</v>
      </c>
      <c r="E153" s="186"/>
      <c r="F153" s="187" t="s">
        <v>166</v>
      </c>
      <c r="H153" s="188" t="n">
        <v>357.746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124</v>
      </c>
      <c r="AU153" s="186" t="s">
        <v>82</v>
      </c>
      <c r="AV153" s="184" t="s">
        <v>122</v>
      </c>
      <c r="AW153" s="184" t="s">
        <v>31</v>
      </c>
      <c r="AX153" s="184" t="s">
        <v>80</v>
      </c>
      <c r="AY153" s="186" t="s">
        <v>114</v>
      </c>
    </row>
    <row r="154" s="27" customFormat="true" ht="21.75" hidden="false" customHeight="true" outlineLevel="0" collapsed="false">
      <c r="A154" s="22"/>
      <c r="B154" s="159"/>
      <c r="C154" s="160" t="s">
        <v>7</v>
      </c>
      <c r="D154" s="160" t="s">
        <v>117</v>
      </c>
      <c r="E154" s="161" t="s">
        <v>187</v>
      </c>
      <c r="F154" s="162" t="s">
        <v>188</v>
      </c>
      <c r="G154" s="163" t="s">
        <v>120</v>
      </c>
      <c r="H154" s="164" t="n">
        <v>210.598</v>
      </c>
      <c r="I154" s="165"/>
      <c r="J154" s="166" t="n">
        <f aca="false">ROUND(I154*H154,2)</f>
        <v>0</v>
      </c>
      <c r="K154" s="162" t="s">
        <v>121</v>
      </c>
      <c r="L154" s="23"/>
      <c r="M154" s="167"/>
      <c r="N154" s="168" t="s">
        <v>40</v>
      </c>
      <c r="O154" s="60"/>
      <c r="P154" s="169" t="n">
        <f aca="false">O154*H154</f>
        <v>0</v>
      </c>
      <c r="Q154" s="169" t="n">
        <v>2E-005</v>
      </c>
      <c r="R154" s="169" t="n">
        <f aca="false">Q154*H154</f>
        <v>0.00421196</v>
      </c>
      <c r="S154" s="169" t="n">
        <v>0</v>
      </c>
      <c r="T154" s="170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141</v>
      </c>
      <c r="AT154" s="171" t="s">
        <v>117</v>
      </c>
      <c r="AU154" s="171" t="s">
        <v>82</v>
      </c>
      <c r="AY154" s="3" t="s">
        <v>114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80</v>
      </c>
      <c r="BK154" s="172" t="n">
        <f aca="false">ROUND(I154*H154,2)</f>
        <v>0</v>
      </c>
      <c r="BL154" s="3" t="s">
        <v>141</v>
      </c>
      <c r="BM154" s="171" t="s">
        <v>189</v>
      </c>
    </row>
    <row r="155" s="173" customFormat="true" ht="28.3" hidden="false" customHeight="false" outlineLevel="0" collapsed="false">
      <c r="B155" s="174"/>
      <c r="D155" s="175" t="s">
        <v>124</v>
      </c>
      <c r="E155" s="176"/>
      <c r="F155" s="177" t="s">
        <v>190</v>
      </c>
      <c r="H155" s="178" t="n">
        <v>53.14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124</v>
      </c>
      <c r="AU155" s="176" t="s">
        <v>82</v>
      </c>
      <c r="AV155" s="173" t="s">
        <v>82</v>
      </c>
      <c r="AW155" s="173" t="s">
        <v>31</v>
      </c>
      <c r="AX155" s="173" t="s">
        <v>75</v>
      </c>
      <c r="AY155" s="176" t="s">
        <v>114</v>
      </c>
    </row>
    <row r="156" s="173" customFormat="true" ht="28.3" hidden="false" customHeight="false" outlineLevel="0" collapsed="false">
      <c r="B156" s="174"/>
      <c r="D156" s="175" t="s">
        <v>124</v>
      </c>
      <c r="E156" s="176"/>
      <c r="F156" s="177" t="s">
        <v>191</v>
      </c>
      <c r="H156" s="178" t="n">
        <v>122.37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124</v>
      </c>
      <c r="AU156" s="176" t="s">
        <v>82</v>
      </c>
      <c r="AV156" s="173" t="s">
        <v>82</v>
      </c>
      <c r="AW156" s="173" t="s">
        <v>31</v>
      </c>
      <c r="AX156" s="173" t="s">
        <v>75</v>
      </c>
      <c r="AY156" s="176" t="s">
        <v>114</v>
      </c>
    </row>
    <row r="157" s="173" customFormat="true" ht="28.3" hidden="false" customHeight="false" outlineLevel="0" collapsed="false">
      <c r="B157" s="174"/>
      <c r="D157" s="175" t="s">
        <v>124</v>
      </c>
      <c r="E157" s="176"/>
      <c r="F157" s="177" t="s">
        <v>192</v>
      </c>
      <c r="H157" s="178" t="n">
        <v>35.088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124</v>
      </c>
      <c r="AU157" s="176" t="s">
        <v>82</v>
      </c>
      <c r="AV157" s="173" t="s">
        <v>82</v>
      </c>
      <c r="AW157" s="173" t="s">
        <v>31</v>
      </c>
      <c r="AX157" s="173" t="s">
        <v>75</v>
      </c>
      <c r="AY157" s="176" t="s">
        <v>114</v>
      </c>
    </row>
    <row r="158" s="184" customFormat="true" ht="12.8" hidden="false" customHeight="false" outlineLevel="0" collapsed="false">
      <c r="B158" s="185"/>
      <c r="D158" s="175" t="s">
        <v>124</v>
      </c>
      <c r="E158" s="186"/>
      <c r="F158" s="187" t="s">
        <v>166</v>
      </c>
      <c r="H158" s="188" t="n">
        <v>210.598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124</v>
      </c>
      <c r="AU158" s="186" t="s">
        <v>82</v>
      </c>
      <c r="AV158" s="184" t="s">
        <v>122</v>
      </c>
      <c r="AW158" s="184" t="s">
        <v>31</v>
      </c>
      <c r="AX158" s="184" t="s">
        <v>80</v>
      </c>
      <c r="AY158" s="186" t="s">
        <v>114</v>
      </c>
    </row>
    <row r="159" s="27" customFormat="true" ht="24.15" hidden="false" customHeight="true" outlineLevel="0" collapsed="false">
      <c r="A159" s="22"/>
      <c r="B159" s="159"/>
      <c r="C159" s="160" t="s">
        <v>193</v>
      </c>
      <c r="D159" s="160" t="s">
        <v>117</v>
      </c>
      <c r="E159" s="161" t="s">
        <v>194</v>
      </c>
      <c r="F159" s="162" t="s">
        <v>195</v>
      </c>
      <c r="G159" s="163" t="s">
        <v>120</v>
      </c>
      <c r="H159" s="164" t="n">
        <v>210.598</v>
      </c>
      <c r="I159" s="165"/>
      <c r="J159" s="166" t="n">
        <f aca="false">ROUND(I159*H159,2)</f>
        <v>0</v>
      </c>
      <c r="K159" s="162" t="s">
        <v>121</v>
      </c>
      <c r="L159" s="23"/>
      <c r="M159" s="167"/>
      <c r="N159" s="168" t="s">
        <v>40</v>
      </c>
      <c r="O159" s="60"/>
      <c r="P159" s="169" t="n">
        <f aca="false">O159*H159</f>
        <v>0</v>
      </c>
      <c r="Q159" s="169" t="n">
        <v>0.00012</v>
      </c>
      <c r="R159" s="169" t="n">
        <f aca="false">Q159*H159</f>
        <v>0.02527176</v>
      </c>
      <c r="S159" s="169" t="n">
        <v>0</v>
      </c>
      <c r="T159" s="170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141</v>
      </c>
      <c r="AT159" s="171" t="s">
        <v>117</v>
      </c>
      <c r="AU159" s="171" t="s">
        <v>82</v>
      </c>
      <c r="AY159" s="3" t="s">
        <v>114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80</v>
      </c>
      <c r="BK159" s="172" t="n">
        <f aca="false">ROUND(I159*H159,2)</f>
        <v>0</v>
      </c>
      <c r="BL159" s="3" t="s">
        <v>141</v>
      </c>
      <c r="BM159" s="171" t="s">
        <v>196</v>
      </c>
    </row>
    <row r="160" s="27" customFormat="true" ht="24.15" hidden="false" customHeight="true" outlineLevel="0" collapsed="false">
      <c r="A160" s="22"/>
      <c r="B160" s="159"/>
      <c r="C160" s="160" t="s">
        <v>197</v>
      </c>
      <c r="D160" s="160" t="s">
        <v>117</v>
      </c>
      <c r="E160" s="161" t="s">
        <v>198</v>
      </c>
      <c r="F160" s="162" t="s">
        <v>199</v>
      </c>
      <c r="G160" s="163" t="s">
        <v>120</v>
      </c>
      <c r="H160" s="164" t="n">
        <v>210.598</v>
      </c>
      <c r="I160" s="165"/>
      <c r="J160" s="166" t="n">
        <f aca="false">ROUND(I160*H160,2)</f>
        <v>0</v>
      </c>
      <c r="K160" s="162" t="s">
        <v>121</v>
      </c>
      <c r="L160" s="23"/>
      <c r="M160" s="167"/>
      <c r="N160" s="168" t="s">
        <v>40</v>
      </c>
      <c r="O160" s="60"/>
      <c r="P160" s="169" t="n">
        <f aca="false">O160*H160</f>
        <v>0</v>
      </c>
      <c r="Q160" s="169" t="n">
        <v>0.00032</v>
      </c>
      <c r="R160" s="169" t="n">
        <f aca="false">Q160*H160</f>
        <v>0.06739136</v>
      </c>
      <c r="S160" s="169" t="n">
        <v>0</v>
      </c>
      <c r="T160" s="170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1" t="s">
        <v>141</v>
      </c>
      <c r="AT160" s="171" t="s">
        <v>117</v>
      </c>
      <c r="AU160" s="171" t="s">
        <v>82</v>
      </c>
      <c r="AY160" s="3" t="s">
        <v>114</v>
      </c>
      <c r="BE160" s="172" t="n">
        <f aca="false">IF(N160="základní",J160,0)</f>
        <v>0</v>
      </c>
      <c r="BF160" s="172" t="n">
        <f aca="false">IF(N160="snížená",J160,0)</f>
        <v>0</v>
      </c>
      <c r="BG160" s="172" t="n">
        <f aca="false">IF(N160="zákl. přenesená",J160,0)</f>
        <v>0</v>
      </c>
      <c r="BH160" s="172" t="n">
        <f aca="false">IF(N160="sníž. přenesená",J160,0)</f>
        <v>0</v>
      </c>
      <c r="BI160" s="172" t="n">
        <f aca="false">IF(N160="nulová",J160,0)</f>
        <v>0</v>
      </c>
      <c r="BJ160" s="3" t="s">
        <v>80</v>
      </c>
      <c r="BK160" s="172" t="n">
        <f aca="false">ROUND(I160*H160,2)</f>
        <v>0</v>
      </c>
      <c r="BL160" s="3" t="s">
        <v>141</v>
      </c>
      <c r="BM160" s="171" t="s">
        <v>200</v>
      </c>
    </row>
    <row r="161" s="145" customFormat="true" ht="22.8" hidden="false" customHeight="true" outlineLevel="0" collapsed="false">
      <c r="B161" s="146"/>
      <c r="D161" s="147" t="s">
        <v>74</v>
      </c>
      <c r="E161" s="157" t="s">
        <v>201</v>
      </c>
      <c r="F161" s="157" t="s">
        <v>202</v>
      </c>
      <c r="I161" s="149"/>
      <c r="J161" s="158" t="n">
        <f aca="false">BK161</f>
        <v>0</v>
      </c>
      <c r="L161" s="146"/>
      <c r="M161" s="151"/>
      <c r="N161" s="152"/>
      <c r="O161" s="152"/>
      <c r="P161" s="153" t="n">
        <f aca="false">SUM(P162:P165)</f>
        <v>0</v>
      </c>
      <c r="Q161" s="152"/>
      <c r="R161" s="153" t="n">
        <f aca="false">SUM(R162:R165)</f>
        <v>0.02397675</v>
      </c>
      <c r="S161" s="152"/>
      <c r="T161" s="154" t="n">
        <f aca="false">SUM(T162:T165)</f>
        <v>0.001683</v>
      </c>
      <c r="AR161" s="147" t="s">
        <v>82</v>
      </c>
      <c r="AT161" s="155" t="s">
        <v>74</v>
      </c>
      <c r="AU161" s="155" t="s">
        <v>80</v>
      </c>
      <c r="AY161" s="147" t="s">
        <v>114</v>
      </c>
      <c r="BK161" s="156" t="n">
        <f aca="false">SUM(BK162:BK165)</f>
        <v>0</v>
      </c>
    </row>
    <row r="162" s="27" customFormat="true" ht="16.5" hidden="false" customHeight="true" outlineLevel="0" collapsed="false">
      <c r="A162" s="22"/>
      <c r="B162" s="159"/>
      <c r="C162" s="160" t="s">
        <v>203</v>
      </c>
      <c r="D162" s="160" t="s">
        <v>117</v>
      </c>
      <c r="E162" s="161" t="s">
        <v>204</v>
      </c>
      <c r="F162" s="162" t="s">
        <v>205</v>
      </c>
      <c r="G162" s="163" t="s">
        <v>120</v>
      </c>
      <c r="H162" s="164" t="n">
        <v>56.1</v>
      </c>
      <c r="I162" s="165"/>
      <c r="J162" s="166" t="n">
        <f aca="false">ROUND(I162*H162,2)</f>
        <v>0</v>
      </c>
      <c r="K162" s="162" t="s">
        <v>121</v>
      </c>
      <c r="L162" s="23"/>
      <c r="M162" s="167"/>
      <c r="N162" s="168" t="s">
        <v>40</v>
      </c>
      <c r="O162" s="60"/>
      <c r="P162" s="169" t="n">
        <f aca="false">O162*H162</f>
        <v>0</v>
      </c>
      <c r="Q162" s="169" t="n">
        <v>0</v>
      </c>
      <c r="R162" s="169" t="n">
        <f aca="false">Q162*H162</f>
        <v>0</v>
      </c>
      <c r="S162" s="169" t="n">
        <v>3E-005</v>
      </c>
      <c r="T162" s="170" t="n">
        <f aca="false">S162*H162</f>
        <v>0.001683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1" t="s">
        <v>141</v>
      </c>
      <c r="AT162" s="171" t="s">
        <v>117</v>
      </c>
      <c r="AU162" s="171" t="s">
        <v>82</v>
      </c>
      <c r="AY162" s="3" t="s">
        <v>114</v>
      </c>
      <c r="BE162" s="172" t="n">
        <f aca="false">IF(N162="základní",J162,0)</f>
        <v>0</v>
      </c>
      <c r="BF162" s="172" t="n">
        <f aca="false">IF(N162="snížená",J162,0)</f>
        <v>0</v>
      </c>
      <c r="BG162" s="172" t="n">
        <f aca="false">IF(N162="zákl. přenesená",J162,0)</f>
        <v>0</v>
      </c>
      <c r="BH162" s="172" t="n">
        <f aca="false">IF(N162="sníž. přenesená",J162,0)</f>
        <v>0</v>
      </c>
      <c r="BI162" s="172" t="n">
        <f aca="false">IF(N162="nulová",J162,0)</f>
        <v>0</v>
      </c>
      <c r="BJ162" s="3" t="s">
        <v>80</v>
      </c>
      <c r="BK162" s="172" t="n">
        <f aca="false">ROUND(I162*H162,2)</f>
        <v>0</v>
      </c>
      <c r="BL162" s="3" t="s">
        <v>141</v>
      </c>
      <c r="BM162" s="171" t="s">
        <v>206</v>
      </c>
    </row>
    <row r="163" s="27" customFormat="true" ht="16.5" hidden="false" customHeight="true" outlineLevel="0" collapsed="false">
      <c r="A163" s="22"/>
      <c r="B163" s="159"/>
      <c r="C163" s="193" t="s">
        <v>141</v>
      </c>
      <c r="D163" s="193" t="s">
        <v>167</v>
      </c>
      <c r="E163" s="194" t="s">
        <v>207</v>
      </c>
      <c r="F163" s="195" t="s">
        <v>208</v>
      </c>
      <c r="G163" s="196" t="s">
        <v>120</v>
      </c>
      <c r="H163" s="197" t="n">
        <v>58.905</v>
      </c>
      <c r="I163" s="198"/>
      <c r="J163" s="199" t="n">
        <f aca="false">ROUND(I163*H163,2)</f>
        <v>0</v>
      </c>
      <c r="K163" s="195" t="s">
        <v>121</v>
      </c>
      <c r="L163" s="200"/>
      <c r="M163" s="201"/>
      <c r="N163" s="202" t="s">
        <v>40</v>
      </c>
      <c r="O163" s="60"/>
      <c r="P163" s="169" t="n">
        <f aca="false">O163*H163</f>
        <v>0</v>
      </c>
      <c r="Q163" s="169" t="n">
        <v>0.00035</v>
      </c>
      <c r="R163" s="169" t="n">
        <f aca="false">Q163*H163</f>
        <v>0.02061675</v>
      </c>
      <c r="S163" s="169" t="n">
        <v>0</v>
      </c>
      <c r="T163" s="170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170</v>
      </c>
      <c r="AT163" s="171" t="s">
        <v>167</v>
      </c>
      <c r="AU163" s="171" t="s">
        <v>82</v>
      </c>
      <c r="AY163" s="3" t="s">
        <v>114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80</v>
      </c>
      <c r="BK163" s="172" t="n">
        <f aca="false">ROUND(I163*H163,2)</f>
        <v>0</v>
      </c>
      <c r="BL163" s="3" t="s">
        <v>141</v>
      </c>
      <c r="BM163" s="171" t="s">
        <v>209</v>
      </c>
    </row>
    <row r="164" s="173" customFormat="true" ht="12.8" hidden="false" customHeight="false" outlineLevel="0" collapsed="false">
      <c r="B164" s="174"/>
      <c r="D164" s="175" t="s">
        <v>124</v>
      </c>
      <c r="F164" s="177" t="s">
        <v>210</v>
      </c>
      <c r="H164" s="178" t="n">
        <v>58.905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124</v>
      </c>
      <c r="AU164" s="176" t="s">
        <v>82</v>
      </c>
      <c r="AV164" s="173" t="s">
        <v>82</v>
      </c>
      <c r="AW164" s="173" t="s">
        <v>2</v>
      </c>
      <c r="AX164" s="173" t="s">
        <v>80</v>
      </c>
      <c r="AY164" s="176" t="s">
        <v>114</v>
      </c>
    </row>
    <row r="165" s="27" customFormat="true" ht="24.15" hidden="false" customHeight="true" outlineLevel="0" collapsed="false">
      <c r="A165" s="22"/>
      <c r="B165" s="159"/>
      <c r="C165" s="160" t="s">
        <v>211</v>
      </c>
      <c r="D165" s="160" t="s">
        <v>117</v>
      </c>
      <c r="E165" s="161" t="s">
        <v>212</v>
      </c>
      <c r="F165" s="162" t="s">
        <v>213</v>
      </c>
      <c r="G165" s="163" t="s">
        <v>128</v>
      </c>
      <c r="H165" s="164" t="n">
        <v>16</v>
      </c>
      <c r="I165" s="165"/>
      <c r="J165" s="166" t="n">
        <f aca="false">ROUND(I165*H165,2)</f>
        <v>0</v>
      </c>
      <c r="K165" s="162"/>
      <c r="L165" s="23"/>
      <c r="M165" s="167"/>
      <c r="N165" s="168" t="s">
        <v>40</v>
      </c>
      <c r="O165" s="60"/>
      <c r="P165" s="169" t="n">
        <f aca="false">O165*H165</f>
        <v>0</v>
      </c>
      <c r="Q165" s="169" t="n">
        <v>0.00021</v>
      </c>
      <c r="R165" s="169" t="n">
        <f aca="false">Q165*H165</f>
        <v>0.00336</v>
      </c>
      <c r="S165" s="169" t="n">
        <v>0</v>
      </c>
      <c r="T165" s="170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141</v>
      </c>
      <c r="AT165" s="171" t="s">
        <v>117</v>
      </c>
      <c r="AU165" s="171" t="s">
        <v>82</v>
      </c>
      <c r="AY165" s="3" t="s">
        <v>114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80</v>
      </c>
      <c r="BK165" s="172" t="n">
        <f aca="false">ROUND(I165*H165,2)</f>
        <v>0</v>
      </c>
      <c r="BL165" s="3" t="s">
        <v>141</v>
      </c>
      <c r="BM165" s="171" t="s">
        <v>214</v>
      </c>
    </row>
    <row r="166" s="145" customFormat="true" ht="22.8" hidden="false" customHeight="true" outlineLevel="0" collapsed="false">
      <c r="B166" s="146"/>
      <c r="D166" s="147" t="s">
        <v>74</v>
      </c>
      <c r="E166" s="157" t="s">
        <v>215</v>
      </c>
      <c r="F166" s="157" t="s">
        <v>216</v>
      </c>
      <c r="I166" s="149"/>
      <c r="J166" s="158" t="n">
        <f aca="false">BK166</f>
        <v>0</v>
      </c>
      <c r="L166" s="146"/>
      <c r="M166" s="151"/>
      <c r="N166" s="152"/>
      <c r="O166" s="152"/>
      <c r="P166" s="153" t="n">
        <f aca="false">SUM(P167:P168)</f>
        <v>0</v>
      </c>
      <c r="Q166" s="152"/>
      <c r="R166" s="153" t="n">
        <f aca="false">SUM(R167:R168)</f>
        <v>0.0244</v>
      </c>
      <c r="S166" s="152"/>
      <c r="T166" s="154" t="n">
        <f aca="false">SUM(T167:T168)</f>
        <v>0</v>
      </c>
      <c r="AR166" s="147" t="s">
        <v>82</v>
      </c>
      <c r="AT166" s="155" t="s">
        <v>74</v>
      </c>
      <c r="AU166" s="155" t="s">
        <v>80</v>
      </c>
      <c r="AY166" s="147" t="s">
        <v>114</v>
      </c>
      <c r="BK166" s="156" t="n">
        <f aca="false">SUM(BK167:BK168)</f>
        <v>0</v>
      </c>
    </row>
    <row r="167" s="27" customFormat="true" ht="16.5" hidden="false" customHeight="true" outlineLevel="0" collapsed="false">
      <c r="A167" s="22"/>
      <c r="B167" s="159"/>
      <c r="C167" s="160" t="s">
        <v>217</v>
      </c>
      <c r="D167" s="160" t="s">
        <v>117</v>
      </c>
      <c r="E167" s="161" t="s">
        <v>218</v>
      </c>
      <c r="F167" s="162" t="s">
        <v>219</v>
      </c>
      <c r="G167" s="163" t="s">
        <v>140</v>
      </c>
      <c r="H167" s="164" t="n">
        <v>2</v>
      </c>
      <c r="I167" s="165"/>
      <c r="J167" s="166" t="n">
        <f aca="false">ROUND(I167*H167,2)</f>
        <v>0</v>
      </c>
      <c r="K167" s="162"/>
      <c r="L167" s="23"/>
      <c r="M167" s="167"/>
      <c r="N167" s="168" t="s">
        <v>40</v>
      </c>
      <c r="O167" s="60"/>
      <c r="P167" s="169" t="n">
        <f aca="false">O167*H167</f>
        <v>0</v>
      </c>
      <c r="Q167" s="169" t="n">
        <v>0.0122</v>
      </c>
      <c r="R167" s="169" t="n">
        <f aca="false">Q167*H167</f>
        <v>0.0244</v>
      </c>
      <c r="S167" s="169" t="n">
        <v>0</v>
      </c>
      <c r="T167" s="170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1" t="s">
        <v>141</v>
      </c>
      <c r="AT167" s="171" t="s">
        <v>117</v>
      </c>
      <c r="AU167" s="171" t="s">
        <v>82</v>
      </c>
      <c r="AY167" s="3" t="s">
        <v>114</v>
      </c>
      <c r="BE167" s="172" t="n">
        <f aca="false">IF(N167="základní",J167,0)</f>
        <v>0</v>
      </c>
      <c r="BF167" s="172" t="n">
        <f aca="false">IF(N167="snížená",J167,0)</f>
        <v>0</v>
      </c>
      <c r="BG167" s="172" t="n">
        <f aca="false">IF(N167="zákl. přenesená",J167,0)</f>
        <v>0</v>
      </c>
      <c r="BH167" s="172" t="n">
        <f aca="false">IF(N167="sníž. přenesená",J167,0)</f>
        <v>0</v>
      </c>
      <c r="BI167" s="172" t="n">
        <f aca="false">IF(N167="nulová",J167,0)</f>
        <v>0</v>
      </c>
      <c r="BJ167" s="3" t="s">
        <v>80</v>
      </c>
      <c r="BK167" s="172" t="n">
        <f aca="false">ROUND(I167*H167,2)</f>
        <v>0</v>
      </c>
      <c r="BL167" s="3" t="s">
        <v>141</v>
      </c>
      <c r="BM167" s="171" t="s">
        <v>220</v>
      </c>
    </row>
    <row r="168" s="27" customFormat="true" ht="24.15" hidden="false" customHeight="true" outlineLevel="0" collapsed="false">
      <c r="A168" s="22"/>
      <c r="B168" s="159"/>
      <c r="C168" s="160" t="s">
        <v>221</v>
      </c>
      <c r="D168" s="160" t="s">
        <v>117</v>
      </c>
      <c r="E168" s="161" t="s">
        <v>222</v>
      </c>
      <c r="F168" s="162" t="s">
        <v>223</v>
      </c>
      <c r="G168" s="163" t="s">
        <v>154</v>
      </c>
      <c r="H168" s="183"/>
      <c r="I168" s="165"/>
      <c r="J168" s="166" t="n">
        <f aca="false">ROUND(I168*H168,2)</f>
        <v>0</v>
      </c>
      <c r="K168" s="162" t="s">
        <v>121</v>
      </c>
      <c r="L168" s="23"/>
      <c r="M168" s="167"/>
      <c r="N168" s="168" t="s">
        <v>40</v>
      </c>
      <c r="O168" s="60"/>
      <c r="P168" s="169" t="n">
        <f aca="false">O168*H168</f>
        <v>0</v>
      </c>
      <c r="Q168" s="169" t="n">
        <v>0</v>
      </c>
      <c r="R168" s="169" t="n">
        <f aca="false">Q168*H168</f>
        <v>0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141</v>
      </c>
      <c r="AT168" s="171" t="s">
        <v>117</v>
      </c>
      <c r="AU168" s="171" t="s">
        <v>82</v>
      </c>
      <c r="AY168" s="3" t="s">
        <v>114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80</v>
      </c>
      <c r="BK168" s="172" t="n">
        <f aca="false">ROUND(I168*H168,2)</f>
        <v>0</v>
      </c>
      <c r="BL168" s="3" t="s">
        <v>141</v>
      </c>
      <c r="BM168" s="171" t="s">
        <v>224</v>
      </c>
    </row>
    <row r="169" s="145" customFormat="true" ht="25.9" hidden="false" customHeight="true" outlineLevel="0" collapsed="false">
      <c r="B169" s="146"/>
      <c r="D169" s="147" t="s">
        <v>74</v>
      </c>
      <c r="E169" s="148" t="s">
        <v>225</v>
      </c>
      <c r="F169" s="148" t="s">
        <v>226</v>
      </c>
      <c r="I169" s="149"/>
      <c r="J169" s="150" t="n">
        <f aca="false">BK169</f>
        <v>0</v>
      </c>
      <c r="L169" s="146"/>
      <c r="M169" s="151"/>
      <c r="N169" s="152"/>
      <c r="O169" s="152"/>
      <c r="P169" s="153" t="n">
        <f aca="false">P170+P172</f>
        <v>0</v>
      </c>
      <c r="Q169" s="152"/>
      <c r="R169" s="153" t="n">
        <f aca="false">R170+R172</f>
        <v>0</v>
      </c>
      <c r="S169" s="152"/>
      <c r="T169" s="154" t="n">
        <f aca="false">T170+T172</f>
        <v>0</v>
      </c>
      <c r="AR169" s="147" t="s">
        <v>143</v>
      </c>
      <c r="AT169" s="155" t="s">
        <v>74</v>
      </c>
      <c r="AU169" s="155" t="s">
        <v>75</v>
      </c>
      <c r="AY169" s="147" t="s">
        <v>114</v>
      </c>
      <c r="BK169" s="156" t="n">
        <f aca="false">BK170+BK172</f>
        <v>0</v>
      </c>
    </row>
    <row r="170" s="145" customFormat="true" ht="22.8" hidden="false" customHeight="true" outlineLevel="0" collapsed="false">
      <c r="B170" s="146"/>
      <c r="D170" s="147" t="s">
        <v>74</v>
      </c>
      <c r="E170" s="157" t="s">
        <v>227</v>
      </c>
      <c r="F170" s="157" t="s">
        <v>228</v>
      </c>
      <c r="I170" s="149"/>
      <c r="J170" s="158" t="n">
        <f aca="false">BK170</f>
        <v>0</v>
      </c>
      <c r="L170" s="146"/>
      <c r="M170" s="151"/>
      <c r="N170" s="152"/>
      <c r="O170" s="152"/>
      <c r="P170" s="153" t="n">
        <f aca="false">P171</f>
        <v>0</v>
      </c>
      <c r="Q170" s="152"/>
      <c r="R170" s="153" t="n">
        <f aca="false">R171</f>
        <v>0</v>
      </c>
      <c r="S170" s="152"/>
      <c r="T170" s="154" t="n">
        <f aca="false">T171</f>
        <v>0</v>
      </c>
      <c r="AR170" s="147" t="s">
        <v>143</v>
      </c>
      <c r="AT170" s="155" t="s">
        <v>74</v>
      </c>
      <c r="AU170" s="155" t="s">
        <v>80</v>
      </c>
      <c r="AY170" s="147" t="s">
        <v>114</v>
      </c>
      <c r="BK170" s="156" t="n">
        <f aca="false">BK171</f>
        <v>0</v>
      </c>
    </row>
    <row r="171" s="27" customFormat="true" ht="16.5" hidden="false" customHeight="true" outlineLevel="0" collapsed="false">
      <c r="A171" s="22"/>
      <c r="B171" s="159"/>
      <c r="C171" s="160" t="s">
        <v>229</v>
      </c>
      <c r="D171" s="160" t="s">
        <v>117</v>
      </c>
      <c r="E171" s="161" t="s">
        <v>230</v>
      </c>
      <c r="F171" s="162" t="s">
        <v>231</v>
      </c>
      <c r="G171" s="163" t="s">
        <v>128</v>
      </c>
      <c r="H171" s="164" t="n">
        <v>1</v>
      </c>
      <c r="I171" s="165"/>
      <c r="J171" s="166" t="n">
        <f aca="false">ROUND(I171*H171,2)</f>
        <v>0</v>
      </c>
      <c r="K171" s="162" t="s">
        <v>121</v>
      </c>
      <c r="L171" s="23"/>
      <c r="M171" s="167"/>
      <c r="N171" s="168" t="s">
        <v>40</v>
      </c>
      <c r="O171" s="60"/>
      <c r="P171" s="169" t="n">
        <f aca="false">O171*H171</f>
        <v>0</v>
      </c>
      <c r="Q171" s="169" t="n">
        <v>0</v>
      </c>
      <c r="R171" s="169" t="n">
        <f aca="false">Q171*H171</f>
        <v>0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232</v>
      </c>
      <c r="AT171" s="171" t="s">
        <v>117</v>
      </c>
      <c r="AU171" s="171" t="s">
        <v>82</v>
      </c>
      <c r="AY171" s="3" t="s">
        <v>114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80</v>
      </c>
      <c r="BK171" s="172" t="n">
        <f aca="false">ROUND(I171*H171,2)</f>
        <v>0</v>
      </c>
      <c r="BL171" s="3" t="s">
        <v>232</v>
      </c>
      <c r="BM171" s="171" t="s">
        <v>233</v>
      </c>
    </row>
    <row r="172" s="145" customFormat="true" ht="22.8" hidden="false" customHeight="true" outlineLevel="0" collapsed="false">
      <c r="B172" s="146"/>
      <c r="D172" s="147" t="s">
        <v>74</v>
      </c>
      <c r="E172" s="157" t="s">
        <v>234</v>
      </c>
      <c r="F172" s="157" t="s">
        <v>235</v>
      </c>
      <c r="I172" s="149"/>
      <c r="J172" s="158" t="n">
        <f aca="false">BK172</f>
        <v>0</v>
      </c>
      <c r="L172" s="146"/>
      <c r="M172" s="151"/>
      <c r="N172" s="152"/>
      <c r="O172" s="152"/>
      <c r="P172" s="153" t="n">
        <f aca="false">P173</f>
        <v>0</v>
      </c>
      <c r="Q172" s="152"/>
      <c r="R172" s="153" t="n">
        <f aca="false">R173</f>
        <v>0</v>
      </c>
      <c r="S172" s="152"/>
      <c r="T172" s="154" t="n">
        <f aca="false">T173</f>
        <v>0</v>
      </c>
      <c r="AR172" s="147" t="s">
        <v>143</v>
      </c>
      <c r="AT172" s="155" t="s">
        <v>74</v>
      </c>
      <c r="AU172" s="155" t="s">
        <v>80</v>
      </c>
      <c r="AY172" s="147" t="s">
        <v>114</v>
      </c>
      <c r="BK172" s="156" t="n">
        <f aca="false">BK173</f>
        <v>0</v>
      </c>
    </row>
    <row r="173" s="27" customFormat="true" ht="16.5" hidden="false" customHeight="true" outlineLevel="0" collapsed="false">
      <c r="A173" s="22"/>
      <c r="B173" s="159"/>
      <c r="C173" s="160" t="s">
        <v>6</v>
      </c>
      <c r="D173" s="160" t="s">
        <v>117</v>
      </c>
      <c r="E173" s="161" t="s">
        <v>236</v>
      </c>
      <c r="F173" s="162" t="s">
        <v>237</v>
      </c>
      <c r="G173" s="163" t="s">
        <v>128</v>
      </c>
      <c r="H173" s="164" t="n">
        <v>1</v>
      </c>
      <c r="I173" s="165"/>
      <c r="J173" s="166" t="n">
        <f aca="false">ROUND(I173*H173,2)</f>
        <v>0</v>
      </c>
      <c r="K173" s="162" t="s">
        <v>121</v>
      </c>
      <c r="L173" s="23"/>
      <c r="M173" s="203"/>
      <c r="N173" s="204" t="s">
        <v>40</v>
      </c>
      <c r="O173" s="205"/>
      <c r="P173" s="206" t="n">
        <f aca="false">O173*H173</f>
        <v>0</v>
      </c>
      <c r="Q173" s="206" t="n">
        <v>0</v>
      </c>
      <c r="R173" s="206" t="n">
        <f aca="false">Q173*H173</f>
        <v>0</v>
      </c>
      <c r="S173" s="206" t="n">
        <v>0</v>
      </c>
      <c r="T173" s="207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232</v>
      </c>
      <c r="AT173" s="171" t="s">
        <v>117</v>
      </c>
      <c r="AU173" s="171" t="s">
        <v>82</v>
      </c>
      <c r="AY173" s="3" t="s">
        <v>114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80</v>
      </c>
      <c r="BK173" s="172" t="n">
        <f aca="false">ROUND(I173*H173,2)</f>
        <v>0</v>
      </c>
      <c r="BL173" s="3" t="s">
        <v>232</v>
      </c>
      <c r="BM173" s="171" t="s">
        <v>238</v>
      </c>
    </row>
    <row r="174" s="27" customFormat="true" ht="6.95" hidden="false" customHeight="true" outlineLevel="0" collapsed="false">
      <c r="A174" s="22"/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23"/>
      <c r="M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</row>
  </sheetData>
  <autoFilter ref="C121:K173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2026-02-02T15:37:05Z</dcterms:created>
  <dc:creator>DESKTOP-VKVVR07\Eva</dc:creator>
  <dc:description/>
  <dc:language>cs-CZ</dc:language>
  <cp:lastModifiedBy/>
  <dcterms:modified xsi:type="dcterms:W3CDTF">2026-02-02T16:37:45Z</dcterms:modified>
  <cp:revision>1</cp:revision>
  <dc:subject/>
  <dc:title/>
</cp:coreProperties>
</file>